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055"/>
  </bookViews>
  <sheets>
    <sheet name="Iron Ore Qty &amp; Value" sheetId="5" r:id="rId1"/>
    <sheet name="Iron Ore Price" sheetId="2" r:id="rId2"/>
    <sheet name="Exports" sheetId="6" r:id="rId3"/>
    <sheet name="Iron Ore WA vs Australia" sheetId="1" r:id="rId4"/>
    <sheet name="China Steel Prod &amp; Iron Ore Imp" sheetId="4" r:id="rId5"/>
  </sheets>
  <definedNames>
    <definedName name="_xlnm.Print_Area" localSheetId="4">'China Steel Prod &amp; Iron Ore Imp'!$A$1:$U$53</definedName>
    <definedName name="_xlnm.Print_Area" localSheetId="2">Exports!$A$1:$J$29</definedName>
    <definedName name="_xlnm.Print_Area" localSheetId="1">'Iron Ore Price'!$H$7:$V$27</definedName>
    <definedName name="_xlnm.Print_Area" localSheetId="0">'Iron Ore Qty &amp; Value'!$A$1:$K$75</definedName>
    <definedName name="_xlnm.Print_Area" localSheetId="3">'Iron Ore WA vs Australia'!$A$1:$N$71</definedName>
  </definedNames>
  <calcPr calcId="145621"/>
</workbook>
</file>

<file path=xl/calcChain.xml><?xml version="1.0" encoding="utf-8"?>
<calcChain xmlns="http://schemas.openxmlformats.org/spreadsheetml/2006/main">
  <c r="C12" i="6" l="1"/>
  <c r="C11" i="6"/>
  <c r="C10" i="6"/>
  <c r="C9" i="6"/>
  <c r="C8" i="6" l="1"/>
  <c r="C25" i="5"/>
  <c r="D53" i="4" l="1"/>
  <c r="B52" i="4"/>
  <c r="D52" i="4" s="1"/>
  <c r="C51" i="4"/>
  <c r="D51" i="4" s="1"/>
  <c r="B51" i="4"/>
  <c r="C50" i="4"/>
  <c r="D50" i="4" s="1"/>
  <c r="B50" i="4"/>
  <c r="C49" i="4"/>
  <c r="D49" i="4" s="1"/>
  <c r="B49" i="4"/>
  <c r="C48" i="4"/>
  <c r="D48" i="4" s="1"/>
  <c r="B48" i="4"/>
  <c r="C47" i="4"/>
  <c r="D47" i="4" s="1"/>
  <c r="B47" i="4"/>
  <c r="K46" i="4"/>
  <c r="C46" i="4"/>
  <c r="D46" i="4" s="1"/>
  <c r="B46" i="4"/>
  <c r="C45" i="4"/>
  <c r="D45" i="4" s="1"/>
  <c r="B45" i="4"/>
  <c r="C44" i="4"/>
  <c r="D44" i="4" s="1"/>
  <c r="B44" i="4"/>
  <c r="C43" i="4"/>
  <c r="D43" i="4" s="1"/>
  <c r="B43" i="4"/>
  <c r="C42" i="4"/>
  <c r="D42" i="4" s="1"/>
  <c r="B42" i="4"/>
  <c r="D41" i="4"/>
  <c r="C41" i="4"/>
  <c r="B41" i="4"/>
  <c r="C40" i="4"/>
  <c r="D40" i="4" s="1"/>
  <c r="B40" i="4"/>
  <c r="D39" i="4"/>
  <c r="C39" i="4"/>
  <c r="B39" i="4"/>
  <c r="C38" i="4"/>
  <c r="D38" i="4" s="1"/>
  <c r="B38" i="4"/>
  <c r="C37" i="4"/>
  <c r="D37" i="4" s="1"/>
  <c r="B37" i="4"/>
  <c r="C36" i="4"/>
  <c r="D36" i="4" s="1"/>
  <c r="B36" i="4"/>
  <c r="C35" i="4"/>
  <c r="D35" i="4" s="1"/>
  <c r="B35" i="4"/>
  <c r="C34" i="4"/>
  <c r="D34" i="4" s="1"/>
  <c r="B34" i="4"/>
  <c r="D33" i="4"/>
  <c r="C33" i="4"/>
  <c r="B33" i="4"/>
  <c r="C71" i="1" l="1"/>
  <c r="C70" i="1"/>
  <c r="C69" i="1"/>
  <c r="C68" i="1"/>
  <c r="C67" i="1"/>
  <c r="C66" i="1"/>
  <c r="C65" i="1"/>
  <c r="C64" i="1"/>
  <c r="C63" i="1"/>
  <c r="C62" i="1"/>
  <c r="C61" i="1"/>
  <c r="C60" i="1"/>
  <c r="C58" i="1"/>
  <c r="C57" i="1"/>
  <c r="C56" i="1"/>
</calcChain>
</file>

<file path=xl/comments1.xml><?xml version="1.0" encoding="utf-8"?>
<comments xmlns="http://schemas.openxmlformats.org/spreadsheetml/2006/main">
  <authors>
    <author>GREGORY, Jill</author>
    <author>A satisfied Microsoft Office user</author>
  </authors>
  <commentList>
    <comment ref="C4" authorId="0">
      <text>
        <r>
          <rPr>
            <sz val="9"/>
            <color indexed="81"/>
            <rFont val="Tahoma"/>
            <family val="2"/>
          </rPr>
          <t>TSI (The Steel Index) spot prices for 62% CFR China.  From October 2014 Metalprices 62% Fe CFR Qindao.</t>
        </r>
      </text>
    </comment>
    <comment ref="D4" authorId="0">
      <text>
        <r>
          <rPr>
            <sz val="9"/>
            <color indexed="81"/>
            <rFont val="Tahoma"/>
            <family val="2"/>
          </rPr>
          <t>TSI (The Steel Index) spot prices for 62% CFR China.  From October 2014 Metalprices 62% Fe CFR Qindao.</t>
        </r>
      </text>
    </comment>
    <comment ref="E4" authorId="0">
      <text>
        <r>
          <rPr>
            <sz val="9"/>
            <color indexed="81"/>
            <rFont val="Tahoma"/>
            <family val="2"/>
          </rPr>
          <t>TSI (The Steel Index) spot prices for 58% CFR China.  From October 2014 Metalprices 58% Fe CFR Qindao.</t>
        </r>
      </text>
    </comment>
    <comment ref="F4" authorId="0">
      <text>
        <r>
          <rPr>
            <sz val="9"/>
            <color indexed="81"/>
            <rFont val="Tahoma"/>
            <family val="2"/>
          </rPr>
          <t>TSI (The Steel Index) spot prices for 58% CFR China.  From October 2014 Metalprices 58% Fe CFR Qindao.</t>
        </r>
      </text>
    </comment>
    <comment ref="B7" authorId="1">
      <text>
        <r>
          <rPr>
            <sz val="8"/>
            <color indexed="81"/>
            <rFont val="Tahoma"/>
            <family val="2"/>
          </rPr>
          <t xml:space="preserve">Source: WA Treasury Corp Craig McGuinness </t>
        </r>
      </text>
    </comment>
  </commentList>
</comments>
</file>

<file path=xl/comments2.xml><?xml version="1.0" encoding="utf-8"?>
<comments xmlns="http://schemas.openxmlformats.org/spreadsheetml/2006/main">
  <authors>
    <author>Jill Gregory</author>
  </authors>
  <commentList>
    <comment ref="B5" authorId="0">
      <text>
        <r>
          <rPr>
            <sz val="8"/>
            <color indexed="81"/>
            <rFont val="Tahoma"/>
            <family val="2"/>
          </rPr>
          <t>Source:  ABARE up to 2007 then DMP onwards</t>
        </r>
      </text>
    </comment>
    <comment ref="C5" authorId="0">
      <text>
        <r>
          <rPr>
            <sz val="8"/>
            <color indexed="81"/>
            <rFont val="Tahoma"/>
            <family val="2"/>
          </rPr>
          <t>Source:  ABARE now BREE</t>
        </r>
      </text>
    </comment>
  </commentList>
</comments>
</file>

<file path=xl/sharedStrings.xml><?xml version="1.0" encoding="utf-8"?>
<sst xmlns="http://schemas.openxmlformats.org/spreadsheetml/2006/main" count="65" uniqueCount="51">
  <si>
    <t>IRON ORE QUANTITY</t>
  </si>
  <si>
    <t>Western Australia</t>
  </si>
  <si>
    <t>Rest of Australia</t>
  </si>
  <si>
    <t>Mt</t>
  </si>
  <si>
    <t>US$</t>
  </si>
  <si>
    <t>Iron Ore</t>
  </si>
  <si>
    <t>A$</t>
  </si>
  <si>
    <t>62% Fines Spot</t>
  </si>
  <si>
    <t xml:space="preserve"> 58% Fines Spot</t>
  </si>
  <si>
    <t>58% Fines Spot</t>
  </si>
  <si>
    <t>$US v $A</t>
  </si>
  <si>
    <t>CFR China</t>
  </si>
  <si>
    <t>This data is sourced from the TEX Report</t>
  </si>
  <si>
    <t>1 metric tonnes = 1.1023 tons</t>
  </si>
  <si>
    <t>China Iron Ore Imports</t>
  </si>
  <si>
    <t>Million Tonnes</t>
  </si>
  <si>
    <t>Million Tons</t>
  </si>
  <si>
    <t>China Iron Ore Imports by Country 2014</t>
  </si>
  <si>
    <t>Crude Steel Production</t>
  </si>
  <si>
    <t>Iron Ore Imports</t>
  </si>
  <si>
    <t>Million tonnes</t>
  </si>
  <si>
    <t>Australia</t>
  </si>
  <si>
    <t>Brazil</t>
  </si>
  <si>
    <t>South Africa</t>
  </si>
  <si>
    <t>Iran</t>
  </si>
  <si>
    <t>Sierra Leone</t>
  </si>
  <si>
    <t>Ukraine</t>
  </si>
  <si>
    <t>Chile</t>
  </si>
  <si>
    <t>Canada</t>
  </si>
  <si>
    <t>Peru</t>
  </si>
  <si>
    <t>Mauritania</t>
  </si>
  <si>
    <t>Malaysia</t>
  </si>
  <si>
    <t>India</t>
  </si>
  <si>
    <t>Mongolia</t>
  </si>
  <si>
    <t>Others</t>
  </si>
  <si>
    <t>Total</t>
  </si>
  <si>
    <t>IRON ORE</t>
  </si>
  <si>
    <t>Quantity and Value by Quarter</t>
  </si>
  <si>
    <t>Quarter</t>
  </si>
  <si>
    <t xml:space="preserve">  Quantity</t>
  </si>
  <si>
    <t xml:space="preserve">  Value</t>
  </si>
  <si>
    <t>(Mt)</t>
  </si>
  <si>
    <t>($M)</t>
  </si>
  <si>
    <t>IRON ORE EXPORTS 2014-15</t>
  </si>
  <si>
    <t>Value $</t>
  </si>
  <si>
    <t>China</t>
  </si>
  <si>
    <t>Japan</t>
  </si>
  <si>
    <t>South Korea</t>
  </si>
  <si>
    <t>Taiwan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</si>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</sst>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000"/>
    <numFmt numFmtId="165" formatCode="#,##0.0000"/>
    <numFmt numFmtId="166" formatCode="_(* #,##0.00_);_(* \(#,##0.00\);_(* &quot;-&quot;??_);_(@_)"/>
    <numFmt numFmtId="167" formatCode="&quot;$&quot;#,##0.00_);[Red]\(&quot;$&quot;#,##0.00\)"/>
    <numFmt numFmtId="168" formatCode="mmm\ dd\,\ yyyy"/>
    <numFmt numFmtId="169" formatCode="_-* #,##0_-;\-* #,##0_-;_-* &quot;-&quot;??_-;_-@_-"/>
    <numFmt numFmtId="170" formatCode="_-* #,##0.000_-;\-* #,##0.000_-;_-* &quot;-&quot;??_-;_-@_-"/>
    <numFmt numFmtId="171" formatCode="0.00000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0"/>
      <name val="Geneva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9"/>
      <name val="Microsoft Sans Serif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664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horizontal="center" vertical="center"/>
    </xf>
    <xf numFmtId="0" fontId="2" fillId="0" borderId="0"/>
    <xf numFmtId="0" fontId="7" fillId="0" borderId="0" applyNumberFormat="0" applyFill="0" applyBorder="0" applyAlignment="0" applyProtection="0"/>
    <xf numFmtId="0" fontId="4" fillId="0" borderId="0"/>
    <xf numFmtId="0" fontId="4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1" applyNumberFormat="0" applyAlignment="0" applyProtection="0"/>
    <xf numFmtId="0" fontId="13" fillId="0" borderId="2" applyNumberFormat="0" applyFill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9" fillId="23" borderId="3" applyNumberFormat="0" applyFon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6" fillId="9" borderId="1" applyNumberFormat="0" applyAlignment="0" applyProtection="0"/>
    <xf numFmtId="0" fontId="17" fillId="5" borderId="0" applyNumberFormat="0" applyBorder="0" applyAlignment="0" applyProtection="0"/>
    <xf numFmtId="0" fontId="1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5" fillId="0" borderId="0"/>
    <xf numFmtId="0" fontId="19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6" borderId="0" applyNumberFormat="0" applyBorder="0" applyAlignment="0" applyProtection="0"/>
    <xf numFmtId="0" fontId="21" fillId="22" borderId="4" applyNumberFormat="0" applyAlignment="0" applyProtection="0"/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5" borderId="9" applyNumberFormat="0" applyAlignment="0" applyProtection="0"/>
    <xf numFmtId="0" fontId="1" fillId="0" borderId="0"/>
    <xf numFmtId="0" fontId="1" fillId="26" borderId="10" applyNumberFormat="0" applyFont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Continuous"/>
    </xf>
    <xf numFmtId="0" fontId="3" fillId="2" borderId="0" xfId="0" applyFont="1" applyFill="1"/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/>
    <xf numFmtId="2" fontId="0" fillId="0" borderId="0" xfId="1" applyNumberFormat="1" applyFont="1" applyFill="1"/>
    <xf numFmtId="2" fontId="0" fillId="2" borderId="0" xfId="1" applyNumberFormat="1" applyFont="1" applyFill="1"/>
    <xf numFmtId="2" fontId="0" fillId="0" borderId="0" xfId="0" applyNumberFormat="1" applyFill="1"/>
    <xf numFmtId="2" fontId="0" fillId="2" borderId="0" xfId="0" applyNumberFormat="1" applyFill="1"/>
    <xf numFmtId="0" fontId="2" fillId="0" borderId="0" xfId="4"/>
    <xf numFmtId="2" fontId="2" fillId="3" borderId="0" xfId="4" applyNumberFormat="1" applyFont="1" applyFill="1" applyAlignment="1">
      <alignment horizontal="center"/>
    </xf>
    <xf numFmtId="2" fontId="7" fillId="3" borderId="0" xfId="5" applyNumberFormat="1" applyFill="1" applyAlignment="1">
      <alignment horizontal="center"/>
    </xf>
    <xf numFmtId="164" fontId="4" fillId="0" borderId="0" xfId="4" applyNumberFormat="1" applyFont="1" applyFill="1" applyAlignment="1">
      <alignment horizontal="center"/>
    </xf>
    <xf numFmtId="17" fontId="4" fillId="0" borderId="0" xfId="4" applyNumberFormat="1" applyFont="1" applyFill="1"/>
    <xf numFmtId="164" fontId="4" fillId="0" borderId="0" xfId="4" applyNumberFormat="1" applyFont="1" applyFill="1"/>
    <xf numFmtId="1" fontId="2" fillId="0" borderId="0" xfId="4" applyNumberFormat="1"/>
    <xf numFmtId="164" fontId="2" fillId="0" borderId="0" xfId="4" applyNumberFormat="1" applyFill="1"/>
    <xf numFmtId="165" fontId="4" fillId="0" borderId="0" xfId="4" applyNumberFormat="1" applyFont="1" applyFill="1"/>
    <xf numFmtId="164" fontId="4" fillId="0" borderId="0" xfId="6" applyNumberFormat="1" applyFont="1" applyFill="1"/>
    <xf numFmtId="164" fontId="4" fillId="0" borderId="0" xfId="7" applyNumberFormat="1" applyFont="1" applyFill="1"/>
    <xf numFmtId="2" fontId="6" fillId="0" borderId="0" xfId="4" applyNumberFormat="1" applyFont="1" applyFill="1" applyAlignment="1">
      <alignment horizontal="left"/>
    </xf>
    <xf numFmtId="2" fontId="4" fillId="3" borderId="0" xfId="4" applyNumberFormat="1" applyFont="1" applyFill="1" applyAlignment="1">
      <alignment horizontal="center"/>
    </xf>
    <xf numFmtId="0" fontId="4" fillId="0" borderId="0" xfId="587"/>
    <xf numFmtId="0" fontId="4" fillId="0" borderId="0" xfId="587" applyFont="1"/>
    <xf numFmtId="0" fontId="4" fillId="0" borderId="0" xfId="587" applyAlignment="1">
      <alignment horizontal="right"/>
    </xf>
    <xf numFmtId="169" fontId="0" fillId="0" borderId="0" xfId="1" applyNumberFormat="1" applyFont="1"/>
    <xf numFmtId="9" fontId="0" fillId="0" borderId="0" xfId="3220" applyFont="1"/>
    <xf numFmtId="170" fontId="0" fillId="0" borderId="0" xfId="1" applyNumberFormat="1" applyFont="1"/>
    <xf numFmtId="2" fontId="4" fillId="0" borderId="0" xfId="587" applyNumberFormat="1" applyFont="1"/>
    <xf numFmtId="170" fontId="4" fillId="0" borderId="0" xfId="587" applyNumberFormat="1"/>
    <xf numFmtId="169" fontId="4" fillId="0" borderId="0" xfId="587" applyNumberFormat="1"/>
    <xf numFmtId="0" fontId="3" fillId="0" borderId="0" xfId="587" applyFont="1" applyAlignment="1">
      <alignment horizontal="centerContinuous"/>
    </xf>
    <xf numFmtId="0" fontId="3" fillId="0" borderId="0" xfId="587" applyFont="1" applyAlignment="1">
      <alignment horizontal="right"/>
    </xf>
    <xf numFmtId="0" fontId="3" fillId="0" borderId="0" xfId="587" applyFont="1" applyAlignment="1">
      <alignment horizontal="center"/>
    </xf>
    <xf numFmtId="17" fontId="4" fillId="2" borderId="0" xfId="587" applyNumberFormat="1" applyFill="1"/>
    <xf numFmtId="171" fontId="4" fillId="0" borderId="0" xfId="1" applyNumberFormat="1" applyFill="1"/>
    <xf numFmtId="171" fontId="4" fillId="2" borderId="0" xfId="1" applyNumberFormat="1" applyFill="1"/>
    <xf numFmtId="171" fontId="4" fillId="0" borderId="0" xfId="587" applyNumberFormat="1"/>
    <xf numFmtId="171" fontId="4" fillId="0" borderId="0" xfId="587" applyNumberFormat="1" applyFill="1"/>
    <xf numFmtId="171" fontId="4" fillId="2" borderId="0" xfId="587" applyNumberFormat="1" applyFill="1"/>
    <xf numFmtId="43" fontId="0" fillId="0" borderId="0" xfId="1" applyFont="1" applyFill="1" applyBorder="1"/>
    <xf numFmtId="43" fontId="0" fillId="0" borderId="0" xfId="1" applyFont="1" applyFill="1"/>
    <xf numFmtId="0" fontId="29" fillId="0" borderId="0" xfId="587" applyFont="1"/>
    <xf numFmtId="0" fontId="30" fillId="0" borderId="0" xfId="587" applyFont="1"/>
    <xf numFmtId="0" fontId="3" fillId="0" borderId="0" xfId="587" quotePrefix="1" applyFont="1" applyAlignment="1">
      <alignment horizontal="left"/>
    </xf>
    <xf numFmtId="169" fontId="4" fillId="0" borderId="0" xfId="1" applyNumberFormat="1" applyFont="1"/>
    <xf numFmtId="169" fontId="3" fillId="0" borderId="0" xfId="1" applyNumberFormat="1" applyFont="1" applyAlignment="1">
      <alignment horizontal="right"/>
    </xf>
    <xf numFmtId="0" fontId="4" fillId="27" borderId="0" xfId="587" applyFont="1" applyFill="1"/>
    <xf numFmtId="169" fontId="4" fillId="28" borderId="0" xfId="1" applyNumberFormat="1" applyFont="1" applyFill="1"/>
    <xf numFmtId="9" fontId="4" fillId="29" borderId="0" xfId="3220" applyNumberFormat="1" applyFont="1" applyFill="1"/>
    <xf numFmtId="0" fontId="3" fillId="27" borderId="0" xfId="587" applyFont="1" applyFill="1"/>
    <xf numFmtId="169" fontId="3" fillId="28" borderId="0" xfId="1" applyNumberFormat="1" applyFont="1" applyFill="1"/>
    <xf numFmtId="0" fontId="31" fillId="0" borderId="0" xfId="587" applyFont="1"/>
    <xf numFmtId="169" fontId="31" fillId="0" borderId="0" xfId="1" applyNumberFormat="1" applyFont="1"/>
    <xf numFmtId="0" fontId="11" fillId="0" borderId="0" xfId="587" applyFont="1"/>
  </cellXfs>
  <cellStyles count="3664">
    <cellStyle name="20 % - Accent1" xfId="8"/>
    <cellStyle name="20 % - Accent2" xfId="9"/>
    <cellStyle name="20 % - Accent3" xfId="10"/>
    <cellStyle name="20 % - Accent4" xfId="11"/>
    <cellStyle name="20 % - Accent5" xfId="12"/>
    <cellStyle name="20 % - Accent6" xfId="13"/>
    <cellStyle name="40 % - Accent1" xfId="14"/>
    <cellStyle name="40 % - Accent2" xfId="15"/>
    <cellStyle name="40 % - Accent3" xfId="16"/>
    <cellStyle name="40 % - Accent4" xfId="17"/>
    <cellStyle name="40 % - Accent5" xfId="18"/>
    <cellStyle name="40 % - Accent6" xfId="19"/>
    <cellStyle name="60 % - Accent1" xfId="20"/>
    <cellStyle name="60 % - Accent2" xfId="21"/>
    <cellStyle name="60 % - Accent3" xfId="22"/>
    <cellStyle name="60 % - Accent4" xfId="23"/>
    <cellStyle name="60 % - Accent5" xfId="24"/>
    <cellStyle name="60 % - Accent6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Avertissement" xfId="32"/>
    <cellStyle name="Calcul" xfId="33"/>
    <cellStyle name="Cellule liée" xfId="34"/>
    <cellStyle name="Comma" xfId="1" builtinId="3"/>
    <cellStyle name="Comma 10" xfId="35"/>
    <cellStyle name="Comma 10 2" xfId="36"/>
    <cellStyle name="Comma 10 2 2" xfId="37"/>
    <cellStyle name="Comma 10 3" xfId="38"/>
    <cellStyle name="Comma 10 4" xfId="39"/>
    <cellStyle name="Comma 10 5" xfId="40"/>
    <cellStyle name="Comma 10_Alumina Prices" xfId="41"/>
    <cellStyle name="Comma 11" xfId="42"/>
    <cellStyle name="Comma 11 2" xfId="43"/>
    <cellStyle name="Comma 11_Alumina Prices" xfId="44"/>
    <cellStyle name="Comma 12" xfId="45"/>
    <cellStyle name="Comma 13" xfId="46"/>
    <cellStyle name="Comma 2" xfId="2"/>
    <cellStyle name="Comma 2 10" xfId="47"/>
    <cellStyle name="Comma 2 11" xfId="48"/>
    <cellStyle name="Comma 2 2" xfId="49"/>
    <cellStyle name="Comma 2 2 2" xfId="50"/>
    <cellStyle name="Comma 2 2 2 10" xfId="51"/>
    <cellStyle name="Comma 2 2 2 2" xfId="52"/>
    <cellStyle name="Comma 2 2 2 2 2" xfId="53"/>
    <cellStyle name="Comma 2 2 2 2 2 2" xfId="54"/>
    <cellStyle name="Comma 2 2 2 2 2 2 2" xfId="55"/>
    <cellStyle name="Comma 2 2 2 2 2 2 2 2" xfId="56"/>
    <cellStyle name="Comma 2 2 2 2 2 2 3" xfId="57"/>
    <cellStyle name="Comma 2 2 2 2 2 2 4" xfId="58"/>
    <cellStyle name="Comma 2 2 2 2 2 2 5" xfId="59"/>
    <cellStyle name="Comma 2 2 2 2 2 2 6" xfId="60"/>
    <cellStyle name="Comma 2 2 2 2 2 3" xfId="61"/>
    <cellStyle name="Comma 2 2 2 2 2 3 2" xfId="62"/>
    <cellStyle name="Comma 2 2 2 2 2 4" xfId="63"/>
    <cellStyle name="Comma 2 2 2 2 2 5" xfId="64"/>
    <cellStyle name="Comma 2 2 2 2 2 6" xfId="65"/>
    <cellStyle name="Comma 2 2 2 2 2 7" xfId="66"/>
    <cellStyle name="Comma 2 2 2 2 2 8" xfId="67"/>
    <cellStyle name="Comma 2 2 2 2 3" xfId="68"/>
    <cellStyle name="Comma 2 2 2 2 3 2" xfId="69"/>
    <cellStyle name="Comma 2 2 2 2 3 2 2" xfId="70"/>
    <cellStyle name="Comma 2 2 2 2 3 3" xfId="71"/>
    <cellStyle name="Comma 2 2 2 2 3 4" xfId="72"/>
    <cellStyle name="Comma 2 2 2 2 3 5" xfId="73"/>
    <cellStyle name="Comma 2 2 2 2 3 6" xfId="74"/>
    <cellStyle name="Comma 2 2 2 2 4" xfId="75"/>
    <cellStyle name="Comma 2 2 2 2 4 2" xfId="76"/>
    <cellStyle name="Comma 2 2 2 2 5" xfId="77"/>
    <cellStyle name="Comma 2 2 2 2 6" xfId="78"/>
    <cellStyle name="Comma 2 2 2 2 7" xfId="79"/>
    <cellStyle name="Comma 2 2 2 2 8" xfId="80"/>
    <cellStyle name="Comma 2 2 2 2 9" xfId="81"/>
    <cellStyle name="Comma 2 2 2 3" xfId="82"/>
    <cellStyle name="Comma 2 2 2 3 2" xfId="83"/>
    <cellStyle name="Comma 2 2 2 3 2 2" xfId="84"/>
    <cellStyle name="Comma 2 2 2 3 2 2 2" xfId="85"/>
    <cellStyle name="Comma 2 2 2 3 2 3" xfId="86"/>
    <cellStyle name="Comma 2 2 2 3 2 4" xfId="87"/>
    <cellStyle name="Comma 2 2 2 3 2 5" xfId="88"/>
    <cellStyle name="Comma 2 2 2 3 2 6" xfId="89"/>
    <cellStyle name="Comma 2 2 2 3 3" xfId="90"/>
    <cellStyle name="Comma 2 2 2 3 3 2" xfId="91"/>
    <cellStyle name="Comma 2 2 2 3 4" xfId="92"/>
    <cellStyle name="Comma 2 2 2 3 5" xfId="93"/>
    <cellStyle name="Comma 2 2 2 3 6" xfId="94"/>
    <cellStyle name="Comma 2 2 2 3 7" xfId="95"/>
    <cellStyle name="Comma 2 2 2 3 8" xfId="96"/>
    <cellStyle name="Comma 2 2 2 4" xfId="97"/>
    <cellStyle name="Comma 2 2 2 4 2" xfId="98"/>
    <cellStyle name="Comma 2 2 2 4 2 2" xfId="99"/>
    <cellStyle name="Comma 2 2 2 4 3" xfId="100"/>
    <cellStyle name="Comma 2 2 2 4 4" xfId="101"/>
    <cellStyle name="Comma 2 2 2 4 5" xfId="102"/>
    <cellStyle name="Comma 2 2 2 4 6" xfId="103"/>
    <cellStyle name="Comma 2 2 2 5" xfId="104"/>
    <cellStyle name="Comma 2 2 2 5 2" xfId="105"/>
    <cellStyle name="Comma 2 2 2 6" xfId="106"/>
    <cellStyle name="Comma 2 2 2 7" xfId="107"/>
    <cellStyle name="Comma 2 2 2 8" xfId="108"/>
    <cellStyle name="Comma 2 2 2 9" xfId="109"/>
    <cellStyle name="Comma 2 2 3" xfId="110"/>
    <cellStyle name="Comma 2 2 3 2" xfId="111"/>
    <cellStyle name="Comma 2 2 3 2 2" xfId="112"/>
    <cellStyle name="Comma 2 2 3 2 2 2" xfId="113"/>
    <cellStyle name="Comma 2 2 3 2 2 2 2" xfId="114"/>
    <cellStyle name="Comma 2 2 3 2 2 3" xfId="115"/>
    <cellStyle name="Comma 2 2 3 2 2 4" xfId="116"/>
    <cellStyle name="Comma 2 2 3 2 2 5" xfId="117"/>
    <cellStyle name="Comma 2 2 3 2 2 6" xfId="118"/>
    <cellStyle name="Comma 2 2 3 2 3" xfId="119"/>
    <cellStyle name="Comma 2 2 3 2 3 2" xfId="120"/>
    <cellStyle name="Comma 2 2 3 2 4" xfId="121"/>
    <cellStyle name="Comma 2 2 3 2 5" xfId="122"/>
    <cellStyle name="Comma 2 2 3 2 6" xfId="123"/>
    <cellStyle name="Comma 2 2 3 2 7" xfId="124"/>
    <cellStyle name="Comma 2 2 3 2 8" xfId="125"/>
    <cellStyle name="Comma 2 2 3 3" xfId="126"/>
    <cellStyle name="Comma 2 2 3 3 2" xfId="127"/>
    <cellStyle name="Comma 2 2 3 3 2 2" xfId="128"/>
    <cellStyle name="Comma 2 2 3 3 3" xfId="129"/>
    <cellStyle name="Comma 2 2 3 3 4" xfId="130"/>
    <cellStyle name="Comma 2 2 3 3 5" xfId="131"/>
    <cellStyle name="Comma 2 2 3 3 6" xfId="132"/>
    <cellStyle name="Comma 2 2 3 4" xfId="133"/>
    <cellStyle name="Comma 2 2 3 4 2" xfId="134"/>
    <cellStyle name="Comma 2 2 3 5" xfId="135"/>
    <cellStyle name="Comma 2 2 3 6" xfId="136"/>
    <cellStyle name="Comma 2 2 3 7" xfId="137"/>
    <cellStyle name="Comma 2 2 3 8" xfId="138"/>
    <cellStyle name="Comma 2 2 3 9" xfId="139"/>
    <cellStyle name="Comma 2 2 4" xfId="140"/>
    <cellStyle name="Comma 2 2 4 2" xfId="141"/>
    <cellStyle name="Comma 2 2 4 2 2" xfId="142"/>
    <cellStyle name="Comma 2 2 4 2 2 2" xfId="143"/>
    <cellStyle name="Comma 2 2 4 2 3" xfId="144"/>
    <cellStyle name="Comma 2 2 4 2 4" xfId="145"/>
    <cellStyle name="Comma 2 2 4 2 5" xfId="146"/>
    <cellStyle name="Comma 2 2 4 2 6" xfId="147"/>
    <cellStyle name="Comma 2 2 4 3" xfId="148"/>
    <cellStyle name="Comma 2 2 4 3 2" xfId="149"/>
    <cellStyle name="Comma 2 2 4 4" xfId="150"/>
    <cellStyle name="Comma 2 2 4 5" xfId="151"/>
    <cellStyle name="Comma 2 2 4 6" xfId="152"/>
    <cellStyle name="Comma 2 2 4 7" xfId="153"/>
    <cellStyle name="Comma 2 2 4 8" xfId="154"/>
    <cellStyle name="Comma 2 2 5" xfId="155"/>
    <cellStyle name="Comma 2 2 5 2" xfId="156"/>
    <cellStyle name="Comma 2 2 5 2 2" xfId="157"/>
    <cellStyle name="Comma 2 2 5 3" xfId="158"/>
    <cellStyle name="Comma 2 2 5 4" xfId="159"/>
    <cellStyle name="Comma 2 2 5 5" xfId="160"/>
    <cellStyle name="Comma 2 2 5 6" xfId="161"/>
    <cellStyle name="Comma 2 2 6" xfId="162"/>
    <cellStyle name="Comma 2 2_Prices" xfId="163"/>
    <cellStyle name="Comma 2 3" xfId="164"/>
    <cellStyle name="Comma 2 3 10" xfId="165"/>
    <cellStyle name="Comma 2 3 11" xfId="166"/>
    <cellStyle name="Comma 2 3 12" xfId="167"/>
    <cellStyle name="Comma 2 3 13" xfId="168"/>
    <cellStyle name="Comma 2 3 14" xfId="169"/>
    <cellStyle name="Comma 2 3 15" xfId="170"/>
    <cellStyle name="Comma 2 3 16" xfId="171"/>
    <cellStyle name="Comma 2 3 17" xfId="172"/>
    <cellStyle name="Comma 2 3 2" xfId="173"/>
    <cellStyle name="Comma 2 3 2 2" xfId="174"/>
    <cellStyle name="Comma 2 3 3" xfId="175"/>
    <cellStyle name="Comma 2 3 4" xfId="176"/>
    <cellStyle name="Comma 2 3 5" xfId="177"/>
    <cellStyle name="Comma 2 3 6" xfId="178"/>
    <cellStyle name="Comma 2 3 7" xfId="179"/>
    <cellStyle name="Comma 2 3 8" xfId="180"/>
    <cellStyle name="Comma 2 3 9" xfId="181"/>
    <cellStyle name="Comma 2 3_Alumina Prices" xfId="182"/>
    <cellStyle name="Comma 2 4" xfId="183"/>
    <cellStyle name="Comma 2 4 10" xfId="184"/>
    <cellStyle name="Comma 2 4 11" xfId="185"/>
    <cellStyle name="Comma 2 4 2" xfId="186"/>
    <cellStyle name="Comma 2 4 2 10" xfId="187"/>
    <cellStyle name="Comma 2 4 2 2" xfId="188"/>
    <cellStyle name="Comma 2 4 2 2 2" xfId="189"/>
    <cellStyle name="Comma 2 4 2 2 2 2" xfId="190"/>
    <cellStyle name="Comma 2 4 2 2 2 2 2" xfId="191"/>
    <cellStyle name="Comma 2 4 2 2 2 2 2 2" xfId="192"/>
    <cellStyle name="Comma 2 4 2 2 2 2 3" xfId="193"/>
    <cellStyle name="Comma 2 4 2 2 2 2 4" xfId="194"/>
    <cellStyle name="Comma 2 4 2 2 2 2 5" xfId="195"/>
    <cellStyle name="Comma 2 4 2 2 2 2 6" xfId="196"/>
    <cellStyle name="Comma 2 4 2 2 2 3" xfId="197"/>
    <cellStyle name="Comma 2 4 2 2 2 3 2" xfId="198"/>
    <cellStyle name="Comma 2 4 2 2 2 4" xfId="199"/>
    <cellStyle name="Comma 2 4 2 2 2 5" xfId="200"/>
    <cellStyle name="Comma 2 4 2 2 2 6" xfId="201"/>
    <cellStyle name="Comma 2 4 2 2 2 7" xfId="202"/>
    <cellStyle name="Comma 2 4 2 2 2 8" xfId="203"/>
    <cellStyle name="Comma 2 4 2 2 3" xfId="204"/>
    <cellStyle name="Comma 2 4 2 2 3 2" xfId="205"/>
    <cellStyle name="Comma 2 4 2 2 3 2 2" xfId="206"/>
    <cellStyle name="Comma 2 4 2 2 3 3" xfId="207"/>
    <cellStyle name="Comma 2 4 2 2 3 4" xfId="208"/>
    <cellStyle name="Comma 2 4 2 2 3 5" xfId="209"/>
    <cellStyle name="Comma 2 4 2 2 3 6" xfId="210"/>
    <cellStyle name="Comma 2 4 2 2 4" xfId="211"/>
    <cellStyle name="Comma 2 4 2 2 4 2" xfId="212"/>
    <cellStyle name="Comma 2 4 2 2 5" xfId="213"/>
    <cellStyle name="Comma 2 4 2 2 6" xfId="214"/>
    <cellStyle name="Comma 2 4 2 2 7" xfId="215"/>
    <cellStyle name="Comma 2 4 2 2 8" xfId="216"/>
    <cellStyle name="Comma 2 4 2 2 9" xfId="217"/>
    <cellStyle name="Comma 2 4 2 3" xfId="218"/>
    <cellStyle name="Comma 2 4 2 3 2" xfId="219"/>
    <cellStyle name="Comma 2 4 2 3 2 2" xfId="220"/>
    <cellStyle name="Comma 2 4 2 3 2 2 2" xfId="221"/>
    <cellStyle name="Comma 2 4 2 3 2 3" xfId="222"/>
    <cellStyle name="Comma 2 4 2 3 2 4" xfId="223"/>
    <cellStyle name="Comma 2 4 2 3 2 5" xfId="224"/>
    <cellStyle name="Comma 2 4 2 3 2 6" xfId="225"/>
    <cellStyle name="Comma 2 4 2 3 3" xfId="226"/>
    <cellStyle name="Comma 2 4 2 3 3 2" xfId="227"/>
    <cellStyle name="Comma 2 4 2 3 4" xfId="228"/>
    <cellStyle name="Comma 2 4 2 3 5" xfId="229"/>
    <cellStyle name="Comma 2 4 2 3 6" xfId="230"/>
    <cellStyle name="Comma 2 4 2 3 7" xfId="231"/>
    <cellStyle name="Comma 2 4 2 3 8" xfId="232"/>
    <cellStyle name="Comma 2 4 2 4" xfId="233"/>
    <cellStyle name="Comma 2 4 2 4 2" xfId="234"/>
    <cellStyle name="Comma 2 4 2 4 2 2" xfId="235"/>
    <cellStyle name="Comma 2 4 2 4 3" xfId="236"/>
    <cellStyle name="Comma 2 4 2 4 4" xfId="237"/>
    <cellStyle name="Comma 2 4 2 4 5" xfId="238"/>
    <cellStyle name="Comma 2 4 2 4 6" xfId="239"/>
    <cellStyle name="Comma 2 4 2 5" xfId="240"/>
    <cellStyle name="Comma 2 4 2 5 2" xfId="241"/>
    <cellStyle name="Comma 2 4 2 6" xfId="242"/>
    <cellStyle name="Comma 2 4 2 7" xfId="243"/>
    <cellStyle name="Comma 2 4 2 8" xfId="244"/>
    <cellStyle name="Comma 2 4 2 9" xfId="245"/>
    <cellStyle name="Comma 2 4 3" xfId="246"/>
    <cellStyle name="Comma 2 4 3 2" xfId="247"/>
    <cellStyle name="Comma 2 4 3 2 2" xfId="248"/>
    <cellStyle name="Comma 2 4 3 2 2 2" xfId="249"/>
    <cellStyle name="Comma 2 4 3 2 2 2 2" xfId="250"/>
    <cellStyle name="Comma 2 4 3 2 2 3" xfId="251"/>
    <cellStyle name="Comma 2 4 3 2 2 4" xfId="252"/>
    <cellStyle name="Comma 2 4 3 2 2 5" xfId="253"/>
    <cellStyle name="Comma 2 4 3 2 2 6" xfId="254"/>
    <cellStyle name="Comma 2 4 3 2 3" xfId="255"/>
    <cellStyle name="Comma 2 4 3 2 3 2" xfId="256"/>
    <cellStyle name="Comma 2 4 3 2 4" xfId="257"/>
    <cellStyle name="Comma 2 4 3 2 5" xfId="258"/>
    <cellStyle name="Comma 2 4 3 2 6" xfId="259"/>
    <cellStyle name="Comma 2 4 3 2 7" xfId="260"/>
    <cellStyle name="Comma 2 4 3 2 8" xfId="261"/>
    <cellStyle name="Comma 2 4 3 3" xfId="262"/>
    <cellStyle name="Comma 2 4 3 3 2" xfId="263"/>
    <cellStyle name="Comma 2 4 3 3 2 2" xfId="264"/>
    <cellStyle name="Comma 2 4 3 3 3" xfId="265"/>
    <cellStyle name="Comma 2 4 3 3 4" xfId="266"/>
    <cellStyle name="Comma 2 4 3 3 5" xfId="267"/>
    <cellStyle name="Comma 2 4 3 3 6" xfId="268"/>
    <cellStyle name="Comma 2 4 3 4" xfId="269"/>
    <cellStyle name="Comma 2 4 3 4 2" xfId="270"/>
    <cellStyle name="Comma 2 4 3 5" xfId="271"/>
    <cellStyle name="Comma 2 4 3 6" xfId="272"/>
    <cellStyle name="Comma 2 4 3 7" xfId="273"/>
    <cellStyle name="Comma 2 4 3 8" xfId="274"/>
    <cellStyle name="Comma 2 4 3 9" xfId="275"/>
    <cellStyle name="Comma 2 4 4" xfId="276"/>
    <cellStyle name="Comma 2 4 4 2" xfId="277"/>
    <cellStyle name="Comma 2 4 4 2 2" xfId="278"/>
    <cellStyle name="Comma 2 4 4 2 2 2" xfId="279"/>
    <cellStyle name="Comma 2 4 4 2 3" xfId="280"/>
    <cellStyle name="Comma 2 4 4 2 4" xfId="281"/>
    <cellStyle name="Comma 2 4 4 2 5" xfId="282"/>
    <cellStyle name="Comma 2 4 4 2 6" xfId="283"/>
    <cellStyle name="Comma 2 4 4 3" xfId="284"/>
    <cellStyle name="Comma 2 4 4 3 2" xfId="285"/>
    <cellStyle name="Comma 2 4 4 4" xfId="286"/>
    <cellStyle name="Comma 2 4 4 5" xfId="287"/>
    <cellStyle name="Comma 2 4 4 6" xfId="288"/>
    <cellStyle name="Comma 2 4 4 7" xfId="289"/>
    <cellStyle name="Comma 2 4 4 8" xfId="290"/>
    <cellStyle name="Comma 2 4 5" xfId="291"/>
    <cellStyle name="Comma 2 4 5 2" xfId="292"/>
    <cellStyle name="Comma 2 4 5 2 2" xfId="293"/>
    <cellStyle name="Comma 2 4 5 3" xfId="294"/>
    <cellStyle name="Comma 2 4 5 4" xfId="295"/>
    <cellStyle name="Comma 2 4 5 5" xfId="296"/>
    <cellStyle name="Comma 2 4 5 6" xfId="297"/>
    <cellStyle name="Comma 2 4 6" xfId="298"/>
    <cellStyle name="Comma 2 4 6 2" xfId="299"/>
    <cellStyle name="Comma 2 4 7" xfId="300"/>
    <cellStyle name="Comma 2 4 8" xfId="301"/>
    <cellStyle name="Comma 2 4 9" xfId="302"/>
    <cellStyle name="Comma 2 5" xfId="303"/>
    <cellStyle name="Comma 2 5 10" xfId="304"/>
    <cellStyle name="Comma 2 5 11" xfId="305"/>
    <cellStyle name="Comma 2 5 2" xfId="306"/>
    <cellStyle name="Comma 2 5 2 10" xfId="307"/>
    <cellStyle name="Comma 2 5 2 2" xfId="308"/>
    <cellStyle name="Comma 2 5 2 2 2" xfId="309"/>
    <cellStyle name="Comma 2 5 2 2 2 2" xfId="310"/>
    <cellStyle name="Comma 2 5 2 2 2 2 2" xfId="311"/>
    <cellStyle name="Comma 2 5 2 2 2 2 2 2" xfId="312"/>
    <cellStyle name="Comma 2 5 2 2 2 2 3" xfId="313"/>
    <cellStyle name="Comma 2 5 2 2 2 2 4" xfId="314"/>
    <cellStyle name="Comma 2 5 2 2 2 2 5" xfId="315"/>
    <cellStyle name="Comma 2 5 2 2 2 2 6" xfId="316"/>
    <cellStyle name="Comma 2 5 2 2 2 3" xfId="317"/>
    <cellStyle name="Comma 2 5 2 2 2 3 2" xfId="318"/>
    <cellStyle name="Comma 2 5 2 2 2 4" xfId="319"/>
    <cellStyle name="Comma 2 5 2 2 2 5" xfId="320"/>
    <cellStyle name="Comma 2 5 2 2 2 6" xfId="321"/>
    <cellStyle name="Comma 2 5 2 2 2 7" xfId="322"/>
    <cellStyle name="Comma 2 5 2 2 2 8" xfId="323"/>
    <cellStyle name="Comma 2 5 2 2 3" xfId="324"/>
    <cellStyle name="Comma 2 5 2 2 3 2" xfId="325"/>
    <cellStyle name="Comma 2 5 2 2 3 2 2" xfId="326"/>
    <cellStyle name="Comma 2 5 2 2 3 3" xfId="327"/>
    <cellStyle name="Comma 2 5 2 2 3 4" xfId="328"/>
    <cellStyle name="Comma 2 5 2 2 3 5" xfId="329"/>
    <cellStyle name="Comma 2 5 2 2 3 6" xfId="330"/>
    <cellStyle name="Comma 2 5 2 2 4" xfId="331"/>
    <cellStyle name="Comma 2 5 2 2 4 2" xfId="332"/>
    <cellStyle name="Comma 2 5 2 2 5" xfId="333"/>
    <cellStyle name="Comma 2 5 2 2 6" xfId="334"/>
    <cellStyle name="Comma 2 5 2 2 7" xfId="335"/>
    <cellStyle name="Comma 2 5 2 2 8" xfId="336"/>
    <cellStyle name="Comma 2 5 2 2 9" xfId="337"/>
    <cellStyle name="Comma 2 5 2 3" xfId="338"/>
    <cellStyle name="Comma 2 5 2 3 2" xfId="339"/>
    <cellStyle name="Comma 2 5 2 3 2 2" xfId="340"/>
    <cellStyle name="Comma 2 5 2 3 2 2 2" xfId="341"/>
    <cellStyle name="Comma 2 5 2 3 2 3" xfId="342"/>
    <cellStyle name="Comma 2 5 2 3 2 4" xfId="343"/>
    <cellStyle name="Comma 2 5 2 3 2 5" xfId="344"/>
    <cellStyle name="Comma 2 5 2 3 2 6" xfId="345"/>
    <cellStyle name="Comma 2 5 2 3 3" xfId="346"/>
    <cellStyle name="Comma 2 5 2 3 3 2" xfId="347"/>
    <cellStyle name="Comma 2 5 2 3 4" xfId="348"/>
    <cellStyle name="Comma 2 5 2 3 5" xfId="349"/>
    <cellStyle name="Comma 2 5 2 3 6" xfId="350"/>
    <cellStyle name="Comma 2 5 2 3 7" xfId="351"/>
    <cellStyle name="Comma 2 5 2 3 8" xfId="352"/>
    <cellStyle name="Comma 2 5 2 4" xfId="353"/>
    <cellStyle name="Comma 2 5 2 4 2" xfId="354"/>
    <cellStyle name="Comma 2 5 2 4 2 2" xfId="355"/>
    <cellStyle name="Comma 2 5 2 4 3" xfId="356"/>
    <cellStyle name="Comma 2 5 2 4 4" xfId="357"/>
    <cellStyle name="Comma 2 5 2 4 5" xfId="358"/>
    <cellStyle name="Comma 2 5 2 4 6" xfId="359"/>
    <cellStyle name="Comma 2 5 2 5" xfId="360"/>
    <cellStyle name="Comma 2 5 2 5 2" xfId="361"/>
    <cellStyle name="Comma 2 5 2 6" xfId="362"/>
    <cellStyle name="Comma 2 5 2 7" xfId="363"/>
    <cellStyle name="Comma 2 5 2 8" xfId="364"/>
    <cellStyle name="Comma 2 5 2 9" xfId="365"/>
    <cellStyle name="Comma 2 5 3" xfId="366"/>
    <cellStyle name="Comma 2 5 3 2" xfId="367"/>
    <cellStyle name="Comma 2 5 3 2 2" xfId="368"/>
    <cellStyle name="Comma 2 5 3 2 2 2" xfId="369"/>
    <cellStyle name="Comma 2 5 3 2 2 2 2" xfId="370"/>
    <cellStyle name="Comma 2 5 3 2 2 3" xfId="371"/>
    <cellStyle name="Comma 2 5 3 2 2 4" xfId="372"/>
    <cellStyle name="Comma 2 5 3 2 2 5" xfId="373"/>
    <cellStyle name="Comma 2 5 3 2 2 6" xfId="374"/>
    <cellStyle name="Comma 2 5 3 2 3" xfId="375"/>
    <cellStyle name="Comma 2 5 3 2 3 2" xfId="376"/>
    <cellStyle name="Comma 2 5 3 2 4" xfId="377"/>
    <cellStyle name="Comma 2 5 3 2 5" xfId="378"/>
    <cellStyle name="Comma 2 5 3 2 6" xfId="379"/>
    <cellStyle name="Comma 2 5 3 2 7" xfId="380"/>
    <cellStyle name="Comma 2 5 3 2 8" xfId="381"/>
    <cellStyle name="Comma 2 5 3 3" xfId="382"/>
    <cellStyle name="Comma 2 5 3 3 2" xfId="383"/>
    <cellStyle name="Comma 2 5 3 3 2 2" xfId="384"/>
    <cellStyle name="Comma 2 5 3 3 3" xfId="385"/>
    <cellStyle name="Comma 2 5 3 3 4" xfId="386"/>
    <cellStyle name="Comma 2 5 3 3 5" xfId="387"/>
    <cellStyle name="Comma 2 5 3 3 6" xfId="388"/>
    <cellStyle name="Comma 2 5 3 4" xfId="389"/>
    <cellStyle name="Comma 2 5 3 4 2" xfId="390"/>
    <cellStyle name="Comma 2 5 3 5" xfId="391"/>
    <cellStyle name="Comma 2 5 3 6" xfId="392"/>
    <cellStyle name="Comma 2 5 3 7" xfId="393"/>
    <cellStyle name="Comma 2 5 3 8" xfId="394"/>
    <cellStyle name="Comma 2 5 3 9" xfId="395"/>
    <cellStyle name="Comma 2 5 4" xfId="396"/>
    <cellStyle name="Comma 2 5 4 2" xfId="397"/>
    <cellStyle name="Comma 2 5 4 2 2" xfId="398"/>
    <cellStyle name="Comma 2 5 4 2 2 2" xfId="399"/>
    <cellStyle name="Comma 2 5 4 2 3" xfId="400"/>
    <cellStyle name="Comma 2 5 4 2 4" xfId="401"/>
    <cellStyle name="Comma 2 5 4 2 5" xfId="402"/>
    <cellStyle name="Comma 2 5 4 2 6" xfId="403"/>
    <cellStyle name="Comma 2 5 4 3" xfId="404"/>
    <cellStyle name="Comma 2 5 4 3 2" xfId="405"/>
    <cellStyle name="Comma 2 5 4 4" xfId="406"/>
    <cellStyle name="Comma 2 5 4 5" xfId="407"/>
    <cellStyle name="Comma 2 5 4 6" xfId="408"/>
    <cellStyle name="Comma 2 5 4 7" xfId="409"/>
    <cellStyle name="Comma 2 5 4 8" xfId="410"/>
    <cellStyle name="Comma 2 5 5" xfId="411"/>
    <cellStyle name="Comma 2 5 5 2" xfId="412"/>
    <cellStyle name="Comma 2 5 5 2 2" xfId="413"/>
    <cellStyle name="Comma 2 5 5 3" xfId="414"/>
    <cellStyle name="Comma 2 5 5 4" xfId="415"/>
    <cellStyle name="Comma 2 5 5 5" xfId="416"/>
    <cellStyle name="Comma 2 5 5 6" xfId="417"/>
    <cellStyle name="Comma 2 5 6" xfId="418"/>
    <cellStyle name="Comma 2 5 6 2" xfId="419"/>
    <cellStyle name="Comma 2 5 7" xfId="420"/>
    <cellStyle name="Comma 2 5 8" xfId="421"/>
    <cellStyle name="Comma 2 5 9" xfId="422"/>
    <cellStyle name="Comma 2 6" xfId="423"/>
    <cellStyle name="Comma 2 7" xfId="424"/>
    <cellStyle name="Comma 2 8" xfId="425"/>
    <cellStyle name="Comma 2 9" xfId="426"/>
    <cellStyle name="Comma 2_Alumina Prices" xfId="427"/>
    <cellStyle name="Comma 3" xfId="428"/>
    <cellStyle name="Comma 3 2" xfId="429"/>
    <cellStyle name="Comma 3_Base Metals Prices" xfId="430"/>
    <cellStyle name="Comma 4" xfId="431"/>
    <cellStyle name="Comma 4 2" xfId="432"/>
    <cellStyle name="Comma 4 2 2" xfId="433"/>
    <cellStyle name="Comma 4 2 3" xfId="434"/>
    <cellStyle name="Comma 4 3" xfId="435"/>
    <cellStyle name="Comma 4 3 10" xfId="436"/>
    <cellStyle name="Comma 4 3 2" xfId="437"/>
    <cellStyle name="Comma 4 3 2 2" xfId="438"/>
    <cellStyle name="Comma 4 3 3" xfId="439"/>
    <cellStyle name="Comma 4 3 4" xfId="440"/>
    <cellStyle name="Comma 4 3 5" xfId="441"/>
    <cellStyle name="Comma 4 3 6" xfId="442"/>
    <cellStyle name="Comma 4 3 7" xfId="443"/>
    <cellStyle name="Comma 4 3 8" xfId="444"/>
    <cellStyle name="Comma 4 3 9" xfId="445"/>
    <cellStyle name="Comma 4 4" xfId="446"/>
    <cellStyle name="Comma 4 5" xfId="447"/>
    <cellStyle name="Comma 4 5 2" xfId="448"/>
    <cellStyle name="Comma 4 6" xfId="449"/>
    <cellStyle name="Comma 5" xfId="450"/>
    <cellStyle name="Comma 5 2" xfId="451"/>
    <cellStyle name="Comma 5 2 10" xfId="452"/>
    <cellStyle name="Comma 5 2 2" xfId="453"/>
    <cellStyle name="Comma 5 2 2 2" xfId="454"/>
    <cellStyle name="Comma 5 2 3" xfId="455"/>
    <cellStyle name="Comma 5 2 4" xfId="456"/>
    <cellStyle name="Comma 5 2 5" xfId="457"/>
    <cellStyle name="Comma 5 2 6" xfId="458"/>
    <cellStyle name="Comma 5 2 7" xfId="459"/>
    <cellStyle name="Comma 5 2 8" xfId="460"/>
    <cellStyle name="Comma 5 2 9" xfId="461"/>
    <cellStyle name="Comma 5 3" xfId="462"/>
    <cellStyle name="Comma 5 4" xfId="463"/>
    <cellStyle name="Comma 5 5" xfId="464"/>
    <cellStyle name="Comma 5 6" xfId="465"/>
    <cellStyle name="Comma 6" xfId="466"/>
    <cellStyle name="Comma 6 2" xfId="467"/>
    <cellStyle name="Comma 6 3" xfId="468"/>
    <cellStyle name="Comma 6 4" xfId="469"/>
    <cellStyle name="Comma 6 5" xfId="470"/>
    <cellStyle name="Comma 6 6" xfId="471"/>
    <cellStyle name="Comma 7" xfId="472"/>
    <cellStyle name="Comma 7 2" xfId="473"/>
    <cellStyle name="Comma 7 2 2" xfId="474"/>
    <cellStyle name="Comma 7 3" xfId="475"/>
    <cellStyle name="Comma 8" xfId="476"/>
    <cellStyle name="Comma 8 2" xfId="477"/>
    <cellStyle name="Comma 8 2 2" xfId="478"/>
    <cellStyle name="Comma 8 3" xfId="479"/>
    <cellStyle name="Comma 8 4" xfId="480"/>
    <cellStyle name="Comma 8 5" xfId="481"/>
    <cellStyle name="Comma 8 6" xfId="482"/>
    <cellStyle name="Comma 8 7" xfId="483"/>
    <cellStyle name="Comma 8 8" xfId="484"/>
    <cellStyle name="Comma 8 9" xfId="485"/>
    <cellStyle name="Comma 8_Alumina Prices" xfId="486"/>
    <cellStyle name="Comma 9" xfId="487"/>
    <cellStyle name="Comma 9 2" xfId="488"/>
    <cellStyle name="Comma 9_Alumina Prices" xfId="489"/>
    <cellStyle name="Commentaire" xfId="490"/>
    <cellStyle name="Currency 2" xfId="491"/>
    <cellStyle name="Currency 3" xfId="492"/>
    <cellStyle name="Entrée" xfId="493"/>
    <cellStyle name="Hyperlink 2" xfId="5"/>
    <cellStyle name="Insatisfaisant" xfId="494"/>
    <cellStyle name="Neutre" xfId="495"/>
    <cellStyle name="Normal" xfId="0" builtinId="0"/>
    <cellStyle name="Normal 10" xfId="496"/>
    <cellStyle name="Normal 10 10" xfId="497"/>
    <cellStyle name="Normal 10 10 10" xfId="498"/>
    <cellStyle name="Normal 10 10 11" xfId="499"/>
    <cellStyle name="Normal 10 10 12" xfId="500"/>
    <cellStyle name="Normal 10 10 13" xfId="501"/>
    <cellStyle name="Normal 10 10 14" xfId="502"/>
    <cellStyle name="Normal 10 10 15" xfId="503"/>
    <cellStyle name="Normal 10 10 16" xfId="504"/>
    <cellStyle name="Normal 10 10 17" xfId="505"/>
    <cellStyle name="Normal 10 10 2" xfId="506"/>
    <cellStyle name="Normal 10 10 2 2" xfId="507"/>
    <cellStyle name="Normal 10 10 2_Alumina Prices" xfId="508"/>
    <cellStyle name="Normal 10 10 3" xfId="509"/>
    <cellStyle name="Normal 10 10 4" xfId="510"/>
    <cellStyle name="Normal 10 10 5" xfId="511"/>
    <cellStyle name="Normal 10 10 6" xfId="512"/>
    <cellStyle name="Normal 10 10 7" xfId="513"/>
    <cellStyle name="Normal 10 10 8" xfId="514"/>
    <cellStyle name="Normal 10 10 9" xfId="515"/>
    <cellStyle name="Normal 10 10_Alumina Prices" xfId="516"/>
    <cellStyle name="Normal 10 11" xfId="517"/>
    <cellStyle name="Normal 10 11 10" xfId="518"/>
    <cellStyle name="Normal 10 11 11" xfId="519"/>
    <cellStyle name="Normal 10 11 12" xfId="520"/>
    <cellStyle name="Normal 10 11 13" xfId="521"/>
    <cellStyle name="Normal 10 11 14" xfId="522"/>
    <cellStyle name="Normal 10 11 15" xfId="523"/>
    <cellStyle name="Normal 10 11 2" xfId="524"/>
    <cellStyle name="Normal 10 11 2 2" xfId="525"/>
    <cellStyle name="Normal 10 11 2_Alumina Prices" xfId="526"/>
    <cellStyle name="Normal 10 11 3" xfId="527"/>
    <cellStyle name="Normal 10 11 4" xfId="528"/>
    <cellStyle name="Normal 10 11 5" xfId="529"/>
    <cellStyle name="Normal 10 11 6" xfId="530"/>
    <cellStyle name="Normal 10 11 7" xfId="531"/>
    <cellStyle name="Normal 10 11 8" xfId="532"/>
    <cellStyle name="Normal 10 11 9" xfId="533"/>
    <cellStyle name="Normal 10 11_Alumina Prices" xfId="534"/>
    <cellStyle name="Normal 10 12" xfId="535"/>
    <cellStyle name="Normal 10 12 10" xfId="536"/>
    <cellStyle name="Normal 10 12 11" xfId="537"/>
    <cellStyle name="Normal 10 12 12" xfId="538"/>
    <cellStyle name="Normal 10 12 13" xfId="539"/>
    <cellStyle name="Normal 10 12 14" xfId="540"/>
    <cellStyle name="Normal 10 12 15" xfId="541"/>
    <cellStyle name="Normal 10 12 2" xfId="542"/>
    <cellStyle name="Normal 10 12 2 2" xfId="543"/>
    <cellStyle name="Normal 10 12 2_Alumina Prices" xfId="544"/>
    <cellStyle name="Normal 10 12 3" xfId="545"/>
    <cellStyle name="Normal 10 12 4" xfId="546"/>
    <cellStyle name="Normal 10 12 5" xfId="547"/>
    <cellStyle name="Normal 10 12 6" xfId="548"/>
    <cellStyle name="Normal 10 12 7" xfId="549"/>
    <cellStyle name="Normal 10 12 8" xfId="550"/>
    <cellStyle name="Normal 10 12 9" xfId="551"/>
    <cellStyle name="Normal 10 12_Alumina Prices" xfId="552"/>
    <cellStyle name="Normal 10 13" xfId="553"/>
    <cellStyle name="Normal 10 13 10" xfId="554"/>
    <cellStyle name="Normal 10 13 11" xfId="555"/>
    <cellStyle name="Normal 10 13 12" xfId="556"/>
    <cellStyle name="Normal 10 13 13" xfId="557"/>
    <cellStyle name="Normal 10 13 14" xfId="558"/>
    <cellStyle name="Normal 10 13 2" xfId="559"/>
    <cellStyle name="Normal 10 13 2 2" xfId="560"/>
    <cellStyle name="Normal 10 13 2_Alumina Prices" xfId="561"/>
    <cellStyle name="Normal 10 13 3" xfId="562"/>
    <cellStyle name="Normal 10 13 4" xfId="563"/>
    <cellStyle name="Normal 10 13 5" xfId="564"/>
    <cellStyle name="Normal 10 13 6" xfId="565"/>
    <cellStyle name="Normal 10 13 7" xfId="566"/>
    <cellStyle name="Normal 10 13 8" xfId="567"/>
    <cellStyle name="Normal 10 13 9" xfId="568"/>
    <cellStyle name="Normal 10 13_Alumina Prices" xfId="569"/>
    <cellStyle name="Normal 10 14" xfId="570"/>
    <cellStyle name="Normal 10 14 10" xfId="571"/>
    <cellStyle name="Normal 10 14 11" xfId="572"/>
    <cellStyle name="Normal 10 14 12" xfId="573"/>
    <cellStyle name="Normal 10 14 13" xfId="574"/>
    <cellStyle name="Normal 10 14 14" xfId="575"/>
    <cellStyle name="Normal 10 14 2" xfId="576"/>
    <cellStyle name="Normal 10 14 2 2" xfId="577"/>
    <cellStyle name="Normal 10 14 2_Alumina Prices" xfId="578"/>
    <cellStyle name="Normal 10 14 3" xfId="579"/>
    <cellStyle name="Normal 10 14 4" xfId="580"/>
    <cellStyle name="Normal 10 14 5" xfId="581"/>
    <cellStyle name="Normal 10 14 6" xfId="582"/>
    <cellStyle name="Normal 10 14 7" xfId="583"/>
    <cellStyle name="Normal 10 14 8" xfId="584"/>
    <cellStyle name="Normal 10 14 9" xfId="585"/>
    <cellStyle name="Normal 10 14_Alumina Prices" xfId="586"/>
    <cellStyle name="Normal 10 15" xfId="587"/>
    <cellStyle name="Normal 10 15 10" xfId="588"/>
    <cellStyle name="Normal 10 15 11" xfId="589"/>
    <cellStyle name="Normal 10 15 12" xfId="590"/>
    <cellStyle name="Normal 10 15 13" xfId="591"/>
    <cellStyle name="Normal 10 15 2" xfId="592"/>
    <cellStyle name="Normal 10 15 2 2" xfId="593"/>
    <cellStyle name="Normal 10 15 2_Alumina Prices" xfId="594"/>
    <cellStyle name="Normal 10 15 3" xfId="595"/>
    <cellStyle name="Normal 10 15 4" xfId="596"/>
    <cellStyle name="Normal 10 15 5" xfId="597"/>
    <cellStyle name="Normal 10 15 6" xfId="598"/>
    <cellStyle name="Normal 10 15 7" xfId="599"/>
    <cellStyle name="Normal 10 15 8" xfId="600"/>
    <cellStyle name="Normal 10 15 9" xfId="601"/>
    <cellStyle name="Normal 10 15_Alumina Prices" xfId="602"/>
    <cellStyle name="Normal 10 16" xfId="603"/>
    <cellStyle name="Normal 10 16 10" xfId="604"/>
    <cellStyle name="Normal 10 16 11" xfId="605"/>
    <cellStyle name="Normal 10 16 12" xfId="606"/>
    <cellStyle name="Normal 10 16 2" xfId="607"/>
    <cellStyle name="Normal 10 16 2 2" xfId="608"/>
    <cellStyle name="Normal 10 16 2_Alumina Prices" xfId="609"/>
    <cellStyle name="Normal 10 16 3" xfId="610"/>
    <cellStyle name="Normal 10 16 4" xfId="611"/>
    <cellStyle name="Normal 10 16 5" xfId="612"/>
    <cellStyle name="Normal 10 16 6" xfId="613"/>
    <cellStyle name="Normal 10 16 7" xfId="614"/>
    <cellStyle name="Normal 10 16 8" xfId="615"/>
    <cellStyle name="Normal 10 16 9" xfId="616"/>
    <cellStyle name="Normal 10 16_Alumina Prices" xfId="617"/>
    <cellStyle name="Normal 10 17" xfId="618"/>
    <cellStyle name="Normal 10 17 10" xfId="619"/>
    <cellStyle name="Normal 10 17 11" xfId="620"/>
    <cellStyle name="Normal 10 17 2" xfId="621"/>
    <cellStyle name="Normal 10 17 2 2" xfId="622"/>
    <cellStyle name="Normal 10 17 2_Alumina Prices" xfId="623"/>
    <cellStyle name="Normal 10 17 3" xfId="624"/>
    <cellStyle name="Normal 10 17 4" xfId="625"/>
    <cellStyle name="Normal 10 17 5" xfId="626"/>
    <cellStyle name="Normal 10 17 6" xfId="627"/>
    <cellStyle name="Normal 10 17 7" xfId="628"/>
    <cellStyle name="Normal 10 17 8" xfId="629"/>
    <cellStyle name="Normal 10 17 9" xfId="630"/>
    <cellStyle name="Normal 10 17_Alumina Prices" xfId="631"/>
    <cellStyle name="Normal 10 18" xfId="632"/>
    <cellStyle name="Normal 10 18 10" xfId="633"/>
    <cellStyle name="Normal 10 18 11" xfId="634"/>
    <cellStyle name="Normal 10 18 2" xfId="635"/>
    <cellStyle name="Normal 10 18 2 2" xfId="636"/>
    <cellStyle name="Normal 10 18 2_Alumina Prices" xfId="637"/>
    <cellStyle name="Normal 10 18 3" xfId="638"/>
    <cellStyle name="Normal 10 18 4" xfId="639"/>
    <cellStyle name="Normal 10 18 5" xfId="640"/>
    <cellStyle name="Normal 10 18 6" xfId="641"/>
    <cellStyle name="Normal 10 18 7" xfId="642"/>
    <cellStyle name="Normal 10 18 8" xfId="643"/>
    <cellStyle name="Normal 10 18 9" xfId="644"/>
    <cellStyle name="Normal 10 18_Alumina Prices" xfId="645"/>
    <cellStyle name="Normal 10 19" xfId="646"/>
    <cellStyle name="Normal 10 19 2" xfId="647"/>
    <cellStyle name="Normal 10 19 2 2" xfId="648"/>
    <cellStyle name="Normal 10 19 2_Alumina Prices" xfId="649"/>
    <cellStyle name="Normal 10 19 3" xfId="650"/>
    <cellStyle name="Normal 10 19 4" xfId="651"/>
    <cellStyle name="Normal 10 19_Alumina Prices" xfId="652"/>
    <cellStyle name="Normal 10 2" xfId="653"/>
    <cellStyle name="Normal 10 2 10" xfId="654"/>
    <cellStyle name="Normal 10 2 11" xfId="655"/>
    <cellStyle name="Normal 10 2 12" xfId="656"/>
    <cellStyle name="Normal 10 2 13" xfId="657"/>
    <cellStyle name="Normal 10 2 14" xfId="658"/>
    <cellStyle name="Normal 10 2 15" xfId="659"/>
    <cellStyle name="Normal 10 2 16" xfId="660"/>
    <cellStyle name="Normal 10 2 17" xfId="661"/>
    <cellStyle name="Normal 10 2 18" xfId="662"/>
    <cellStyle name="Normal 10 2 19" xfId="663"/>
    <cellStyle name="Normal 10 2 2" xfId="664"/>
    <cellStyle name="Normal 10 2 2 10" xfId="665"/>
    <cellStyle name="Normal 10 2 2 2" xfId="666"/>
    <cellStyle name="Normal 10 2 2 2 2" xfId="667"/>
    <cellStyle name="Normal 10 2 2 2 2 2" xfId="668"/>
    <cellStyle name="Normal 10 2 2 2 2_Alumina Prices" xfId="669"/>
    <cellStyle name="Normal 10 2 2 2 3" xfId="670"/>
    <cellStyle name="Normal 10 2 2 2 4" xfId="671"/>
    <cellStyle name="Normal 10 2 2 2 5" xfId="672"/>
    <cellStyle name="Normal 10 2 2 2 6" xfId="673"/>
    <cellStyle name="Normal 10 2 2 2_Alumina Prices" xfId="674"/>
    <cellStyle name="Normal 10 2 2 3" xfId="675"/>
    <cellStyle name="Normal 10 2 2 3 2" xfId="676"/>
    <cellStyle name="Normal 10 2 2 3_Alumina Prices" xfId="677"/>
    <cellStyle name="Normal 10 2 2 4" xfId="678"/>
    <cellStyle name="Normal 10 2 2 5" xfId="679"/>
    <cellStyle name="Normal 10 2 2 6" xfId="680"/>
    <cellStyle name="Normal 10 2 2 7" xfId="681"/>
    <cellStyle name="Normal 10 2 2 8" xfId="682"/>
    <cellStyle name="Normal 10 2 2 9" xfId="683"/>
    <cellStyle name="Normal 10 2 2_Alumina Prices" xfId="684"/>
    <cellStyle name="Normal 10 2 20" xfId="685"/>
    <cellStyle name="Normal 10 2 21" xfId="686"/>
    <cellStyle name="Normal 10 2 22" xfId="687"/>
    <cellStyle name="Normal 10 2 23" xfId="688"/>
    <cellStyle name="Normal 10 2 24" xfId="689"/>
    <cellStyle name="Normal 10 2 3" xfId="690"/>
    <cellStyle name="Normal 10 2 3 2" xfId="691"/>
    <cellStyle name="Normal 10 2 3 2 2" xfId="692"/>
    <cellStyle name="Normal 10 2 3 2_Alumina Prices" xfId="693"/>
    <cellStyle name="Normal 10 2 3 3" xfId="694"/>
    <cellStyle name="Normal 10 2 3 4" xfId="695"/>
    <cellStyle name="Normal 10 2 3 5" xfId="696"/>
    <cellStyle name="Normal 10 2 3 6" xfId="697"/>
    <cellStyle name="Normal 10 2 3 7" xfId="698"/>
    <cellStyle name="Normal 10 2 3_Alumina Prices" xfId="699"/>
    <cellStyle name="Normal 10 2 4" xfId="700"/>
    <cellStyle name="Normal 10 2 4 2" xfId="701"/>
    <cellStyle name="Normal 10 2 4_Alumina Prices" xfId="702"/>
    <cellStyle name="Normal 10 2 5" xfId="703"/>
    <cellStyle name="Normal 10 2 5 2" xfId="704"/>
    <cellStyle name="Normal 10 2 5_Alumina Prices" xfId="705"/>
    <cellStyle name="Normal 10 2 6" xfId="706"/>
    <cellStyle name="Normal 10 2 7" xfId="707"/>
    <cellStyle name="Normal 10 2 8" xfId="708"/>
    <cellStyle name="Normal 10 2 9" xfId="709"/>
    <cellStyle name="Normal 10 2_Alumina Prices" xfId="710"/>
    <cellStyle name="Normal 10 20" xfId="711"/>
    <cellStyle name="Normal 10 20 2" xfId="712"/>
    <cellStyle name="Normal 10 20_Alumina Prices" xfId="713"/>
    <cellStyle name="Normal 10 21" xfId="714"/>
    <cellStyle name="Normal 10 22" xfId="715"/>
    <cellStyle name="Normal 10 23" xfId="716"/>
    <cellStyle name="Normal 10 24" xfId="717"/>
    <cellStyle name="Normal 10 25" xfId="718"/>
    <cellStyle name="Normal 10 26" xfId="719"/>
    <cellStyle name="Normal 10 27" xfId="720"/>
    <cellStyle name="Normal 10 28" xfId="721"/>
    <cellStyle name="Normal 10 29" xfId="722"/>
    <cellStyle name="Normal 10 3" xfId="723"/>
    <cellStyle name="Normal 10 3 10" xfId="724"/>
    <cellStyle name="Normal 10 3 11" xfId="725"/>
    <cellStyle name="Normal 10 3 12" xfId="726"/>
    <cellStyle name="Normal 10 3 13" xfId="727"/>
    <cellStyle name="Normal 10 3 14" xfId="728"/>
    <cellStyle name="Normal 10 3 15" xfId="729"/>
    <cellStyle name="Normal 10 3 16" xfId="730"/>
    <cellStyle name="Normal 10 3 17" xfId="731"/>
    <cellStyle name="Normal 10 3 18" xfId="732"/>
    <cellStyle name="Normal 10 3 19" xfId="733"/>
    <cellStyle name="Normal 10 3 2" xfId="734"/>
    <cellStyle name="Normal 10 3 2 2" xfId="735"/>
    <cellStyle name="Normal 10 3 2 2 2" xfId="736"/>
    <cellStyle name="Normal 10 3 2 2_Alumina Prices" xfId="737"/>
    <cellStyle name="Normal 10 3 2 3" xfId="738"/>
    <cellStyle name="Normal 10 3 2 4" xfId="739"/>
    <cellStyle name="Normal 10 3 2 5" xfId="740"/>
    <cellStyle name="Normal 10 3 2 6" xfId="741"/>
    <cellStyle name="Normal 10 3 2 7" xfId="742"/>
    <cellStyle name="Normal 10 3 2_Alumina Prices" xfId="743"/>
    <cellStyle name="Normal 10 3 20" xfId="744"/>
    <cellStyle name="Normal 10 3 21" xfId="745"/>
    <cellStyle name="Normal 10 3 3" xfId="746"/>
    <cellStyle name="Normal 10 3 3 2" xfId="747"/>
    <cellStyle name="Normal 10 3 3_Alumina Prices" xfId="748"/>
    <cellStyle name="Normal 10 3 4" xfId="749"/>
    <cellStyle name="Normal 10 3 5" xfId="750"/>
    <cellStyle name="Normal 10 3 6" xfId="751"/>
    <cellStyle name="Normal 10 3 7" xfId="752"/>
    <cellStyle name="Normal 10 3 8" xfId="753"/>
    <cellStyle name="Normal 10 3 9" xfId="754"/>
    <cellStyle name="Normal 10 3_Alumina Prices" xfId="755"/>
    <cellStyle name="Normal 10 30" xfId="756"/>
    <cellStyle name="Normal 10 31" xfId="757"/>
    <cellStyle name="Normal 10 32" xfId="758"/>
    <cellStyle name="Normal 10 33" xfId="759"/>
    <cellStyle name="Normal 10 4" xfId="760"/>
    <cellStyle name="Normal 10 4 10" xfId="761"/>
    <cellStyle name="Normal 10 4 11" xfId="762"/>
    <cellStyle name="Normal 10 4 12" xfId="763"/>
    <cellStyle name="Normal 10 4 13" xfId="764"/>
    <cellStyle name="Normal 10 4 14" xfId="765"/>
    <cellStyle name="Normal 10 4 15" xfId="766"/>
    <cellStyle name="Normal 10 4 16" xfId="767"/>
    <cellStyle name="Normal 10 4 17" xfId="768"/>
    <cellStyle name="Normal 10 4 18" xfId="769"/>
    <cellStyle name="Normal 10 4 19" xfId="770"/>
    <cellStyle name="Normal 10 4 2" xfId="771"/>
    <cellStyle name="Normal 10 4 2 2" xfId="772"/>
    <cellStyle name="Normal 10 4 2_Alumina Prices" xfId="773"/>
    <cellStyle name="Normal 10 4 20" xfId="774"/>
    <cellStyle name="Normal 10 4 3" xfId="775"/>
    <cellStyle name="Normal 10 4 4" xfId="776"/>
    <cellStyle name="Normal 10 4 5" xfId="777"/>
    <cellStyle name="Normal 10 4 6" xfId="778"/>
    <cellStyle name="Normal 10 4 7" xfId="779"/>
    <cellStyle name="Normal 10 4 8" xfId="780"/>
    <cellStyle name="Normal 10 4 9" xfId="781"/>
    <cellStyle name="Normal 10 4_Alumina Prices" xfId="782"/>
    <cellStyle name="Normal 10 5" xfId="783"/>
    <cellStyle name="Normal 10 5 10" xfId="784"/>
    <cellStyle name="Normal 10 5 11" xfId="785"/>
    <cellStyle name="Normal 10 5 12" xfId="786"/>
    <cellStyle name="Normal 10 5 13" xfId="787"/>
    <cellStyle name="Normal 10 5 14" xfId="788"/>
    <cellStyle name="Normal 10 5 15" xfId="789"/>
    <cellStyle name="Normal 10 5 16" xfId="790"/>
    <cellStyle name="Normal 10 5 17" xfId="791"/>
    <cellStyle name="Normal 10 5 18" xfId="792"/>
    <cellStyle name="Normal 10 5 19" xfId="793"/>
    <cellStyle name="Normal 10 5 2" xfId="794"/>
    <cellStyle name="Normal 10 5 2 2" xfId="795"/>
    <cellStyle name="Normal 10 5 2_Alumina Prices" xfId="796"/>
    <cellStyle name="Normal 10 5 20" xfId="797"/>
    <cellStyle name="Normal 10 5 3" xfId="798"/>
    <cellStyle name="Normal 10 5 4" xfId="799"/>
    <cellStyle name="Normal 10 5 5" xfId="800"/>
    <cellStyle name="Normal 10 5 6" xfId="801"/>
    <cellStyle name="Normal 10 5 7" xfId="802"/>
    <cellStyle name="Normal 10 5 8" xfId="803"/>
    <cellStyle name="Normal 10 5 9" xfId="804"/>
    <cellStyle name="Normal 10 5_Alumina Prices" xfId="805"/>
    <cellStyle name="Normal 10 6" xfId="806"/>
    <cellStyle name="Normal 10 6 2" xfId="807"/>
    <cellStyle name="Normal 10 6_Historic Nickel Prices" xfId="808"/>
    <cellStyle name="Normal 10 7" xfId="809"/>
    <cellStyle name="Normal 10 7 10" xfId="810"/>
    <cellStyle name="Normal 10 7 11" xfId="811"/>
    <cellStyle name="Normal 10 7 12" xfId="812"/>
    <cellStyle name="Normal 10 7 13" xfId="813"/>
    <cellStyle name="Normal 10 7 14" xfId="814"/>
    <cellStyle name="Normal 10 7 15" xfId="815"/>
    <cellStyle name="Normal 10 7 16" xfId="816"/>
    <cellStyle name="Normal 10 7 17" xfId="817"/>
    <cellStyle name="Normal 10 7 18" xfId="818"/>
    <cellStyle name="Normal 10 7 19" xfId="819"/>
    <cellStyle name="Normal 10 7 2" xfId="820"/>
    <cellStyle name="Normal 10 7 2 2" xfId="821"/>
    <cellStyle name="Normal 10 7 2_Alumina Prices" xfId="822"/>
    <cellStyle name="Normal 10 7 3" xfId="823"/>
    <cellStyle name="Normal 10 7 4" xfId="824"/>
    <cellStyle name="Normal 10 7 5" xfId="825"/>
    <cellStyle name="Normal 10 7 6" xfId="826"/>
    <cellStyle name="Normal 10 7 7" xfId="827"/>
    <cellStyle name="Normal 10 7 8" xfId="828"/>
    <cellStyle name="Normal 10 7 9" xfId="829"/>
    <cellStyle name="Normal 10 7_Alumina Prices" xfId="830"/>
    <cellStyle name="Normal 10 8" xfId="831"/>
    <cellStyle name="Normal 10 8 10" xfId="832"/>
    <cellStyle name="Normal 10 8 11" xfId="833"/>
    <cellStyle name="Normal 10 8 12" xfId="834"/>
    <cellStyle name="Normal 10 8 13" xfId="835"/>
    <cellStyle name="Normal 10 8 14" xfId="836"/>
    <cellStyle name="Normal 10 8 15" xfId="837"/>
    <cellStyle name="Normal 10 8 16" xfId="838"/>
    <cellStyle name="Normal 10 8 17" xfId="839"/>
    <cellStyle name="Normal 10 8 18" xfId="840"/>
    <cellStyle name="Normal 10 8 19" xfId="841"/>
    <cellStyle name="Normal 10 8 2" xfId="842"/>
    <cellStyle name="Normal 10 8 2 2" xfId="843"/>
    <cellStyle name="Normal 10 8 2_Alumina Prices" xfId="844"/>
    <cellStyle name="Normal 10 8 3" xfId="845"/>
    <cellStyle name="Normal 10 8 4" xfId="846"/>
    <cellStyle name="Normal 10 8 5" xfId="847"/>
    <cellStyle name="Normal 10 8 6" xfId="848"/>
    <cellStyle name="Normal 10 8 7" xfId="849"/>
    <cellStyle name="Normal 10 8 8" xfId="850"/>
    <cellStyle name="Normal 10 8 9" xfId="851"/>
    <cellStyle name="Normal 10 8_Alumina Prices" xfId="852"/>
    <cellStyle name="Normal 10 9" xfId="853"/>
    <cellStyle name="Normal 10 9 10" xfId="854"/>
    <cellStyle name="Normal 10 9 11" xfId="855"/>
    <cellStyle name="Normal 10 9 12" xfId="856"/>
    <cellStyle name="Normal 10 9 13" xfId="857"/>
    <cellStyle name="Normal 10 9 14" xfId="858"/>
    <cellStyle name="Normal 10 9 15" xfId="859"/>
    <cellStyle name="Normal 10 9 16" xfId="860"/>
    <cellStyle name="Normal 10 9 17" xfId="861"/>
    <cellStyle name="Normal 10 9 18" xfId="862"/>
    <cellStyle name="Normal 10 9 2" xfId="863"/>
    <cellStyle name="Normal 10 9 2 2" xfId="864"/>
    <cellStyle name="Normal 10 9 2_Alumina Prices" xfId="865"/>
    <cellStyle name="Normal 10 9 3" xfId="866"/>
    <cellStyle name="Normal 10 9 4" xfId="867"/>
    <cellStyle name="Normal 10 9 5" xfId="868"/>
    <cellStyle name="Normal 10 9 6" xfId="869"/>
    <cellStyle name="Normal 10 9 7" xfId="870"/>
    <cellStyle name="Normal 10 9 8" xfId="871"/>
    <cellStyle name="Normal 10 9 9" xfId="872"/>
    <cellStyle name="Normal 10 9_Alumina Prices" xfId="873"/>
    <cellStyle name="Normal 10_Alumina Prices" xfId="874"/>
    <cellStyle name="Normal 100" xfId="875"/>
    <cellStyle name="Normal 101" xfId="876"/>
    <cellStyle name="Normal 102" xfId="877"/>
    <cellStyle name="Normal 103" xfId="878"/>
    <cellStyle name="Normal 104" xfId="879"/>
    <cellStyle name="Normal 105" xfId="880"/>
    <cellStyle name="Normal 106" xfId="881"/>
    <cellStyle name="Normal 107" xfId="882"/>
    <cellStyle name="Normal 108" xfId="883"/>
    <cellStyle name="Normal 109" xfId="884"/>
    <cellStyle name="Normal 11" xfId="885"/>
    <cellStyle name="Normal 11 10" xfId="886"/>
    <cellStyle name="Normal 11 10 10" xfId="887"/>
    <cellStyle name="Normal 11 10 11" xfId="888"/>
    <cellStyle name="Normal 11 10 12" xfId="889"/>
    <cellStyle name="Normal 11 10 13" xfId="890"/>
    <cellStyle name="Normal 11 10 14" xfId="891"/>
    <cellStyle name="Normal 11 10 15" xfId="892"/>
    <cellStyle name="Normal 11 10 16" xfId="893"/>
    <cellStyle name="Normal 11 10 17" xfId="894"/>
    <cellStyle name="Normal 11 10 2" xfId="895"/>
    <cellStyle name="Normal 11 10 2 2" xfId="896"/>
    <cellStyle name="Normal 11 10 2_Alumina Prices" xfId="897"/>
    <cellStyle name="Normal 11 10 3" xfId="898"/>
    <cellStyle name="Normal 11 10 4" xfId="899"/>
    <cellStyle name="Normal 11 10 5" xfId="900"/>
    <cellStyle name="Normal 11 10 6" xfId="901"/>
    <cellStyle name="Normal 11 10 7" xfId="902"/>
    <cellStyle name="Normal 11 10 8" xfId="903"/>
    <cellStyle name="Normal 11 10 9" xfId="904"/>
    <cellStyle name="Normal 11 10_Alumina Prices" xfId="905"/>
    <cellStyle name="Normal 11 11" xfId="906"/>
    <cellStyle name="Normal 11 11 10" xfId="907"/>
    <cellStyle name="Normal 11 11 11" xfId="908"/>
    <cellStyle name="Normal 11 11 12" xfId="909"/>
    <cellStyle name="Normal 11 11 13" xfId="910"/>
    <cellStyle name="Normal 11 11 14" xfId="911"/>
    <cellStyle name="Normal 11 11 15" xfId="912"/>
    <cellStyle name="Normal 11 11 2" xfId="913"/>
    <cellStyle name="Normal 11 11 2 2" xfId="914"/>
    <cellStyle name="Normal 11 11 2_Alumina Prices" xfId="915"/>
    <cellStyle name="Normal 11 11 3" xfId="916"/>
    <cellStyle name="Normal 11 11 4" xfId="917"/>
    <cellStyle name="Normal 11 11 5" xfId="918"/>
    <cellStyle name="Normal 11 11 6" xfId="919"/>
    <cellStyle name="Normal 11 11 7" xfId="920"/>
    <cellStyle name="Normal 11 11 8" xfId="921"/>
    <cellStyle name="Normal 11 11 9" xfId="922"/>
    <cellStyle name="Normal 11 11_Alumina Prices" xfId="923"/>
    <cellStyle name="Normal 11 12" xfId="924"/>
    <cellStyle name="Normal 11 12 10" xfId="925"/>
    <cellStyle name="Normal 11 12 11" xfId="926"/>
    <cellStyle name="Normal 11 12 12" xfId="927"/>
    <cellStyle name="Normal 11 12 13" xfId="928"/>
    <cellStyle name="Normal 11 12 14" xfId="929"/>
    <cellStyle name="Normal 11 12 15" xfId="930"/>
    <cellStyle name="Normal 11 12 2" xfId="931"/>
    <cellStyle name="Normal 11 12 2 2" xfId="932"/>
    <cellStyle name="Normal 11 12 2_Alumina Prices" xfId="933"/>
    <cellStyle name="Normal 11 12 3" xfId="934"/>
    <cellStyle name="Normal 11 12 4" xfId="935"/>
    <cellStyle name="Normal 11 12 5" xfId="936"/>
    <cellStyle name="Normal 11 12 6" xfId="937"/>
    <cellStyle name="Normal 11 12 7" xfId="938"/>
    <cellStyle name="Normal 11 12 8" xfId="939"/>
    <cellStyle name="Normal 11 12 9" xfId="940"/>
    <cellStyle name="Normal 11 12_Alumina Prices" xfId="941"/>
    <cellStyle name="Normal 11 13" xfId="942"/>
    <cellStyle name="Normal 11 13 10" xfId="943"/>
    <cellStyle name="Normal 11 13 11" xfId="944"/>
    <cellStyle name="Normal 11 13 12" xfId="945"/>
    <cellStyle name="Normal 11 13 13" xfId="946"/>
    <cellStyle name="Normal 11 13 14" xfId="947"/>
    <cellStyle name="Normal 11 13 2" xfId="948"/>
    <cellStyle name="Normal 11 13 2 2" xfId="949"/>
    <cellStyle name="Normal 11 13 2_Alumina Prices" xfId="950"/>
    <cellStyle name="Normal 11 13 3" xfId="951"/>
    <cellStyle name="Normal 11 13 4" xfId="952"/>
    <cellStyle name="Normal 11 13 5" xfId="953"/>
    <cellStyle name="Normal 11 13 6" xfId="954"/>
    <cellStyle name="Normal 11 13 7" xfId="955"/>
    <cellStyle name="Normal 11 13 8" xfId="956"/>
    <cellStyle name="Normal 11 13 9" xfId="957"/>
    <cellStyle name="Normal 11 13_Alumina Prices" xfId="958"/>
    <cellStyle name="Normal 11 14" xfId="959"/>
    <cellStyle name="Normal 11 14 10" xfId="960"/>
    <cellStyle name="Normal 11 14 11" xfId="961"/>
    <cellStyle name="Normal 11 14 12" xfId="962"/>
    <cellStyle name="Normal 11 14 13" xfId="963"/>
    <cellStyle name="Normal 11 14 14" xfId="964"/>
    <cellStyle name="Normal 11 14 2" xfId="965"/>
    <cellStyle name="Normal 11 14 2 2" xfId="966"/>
    <cellStyle name="Normal 11 14 2_Alumina Prices" xfId="967"/>
    <cellStyle name="Normal 11 14 3" xfId="968"/>
    <cellStyle name="Normal 11 14 4" xfId="969"/>
    <cellStyle name="Normal 11 14 5" xfId="970"/>
    <cellStyle name="Normal 11 14 6" xfId="971"/>
    <cellStyle name="Normal 11 14 7" xfId="972"/>
    <cellStyle name="Normal 11 14 8" xfId="973"/>
    <cellStyle name="Normal 11 14 9" xfId="974"/>
    <cellStyle name="Normal 11 14_Alumina Prices" xfId="975"/>
    <cellStyle name="Normal 11 15" xfId="976"/>
    <cellStyle name="Normal 11 15 10" xfId="977"/>
    <cellStyle name="Normal 11 15 11" xfId="978"/>
    <cellStyle name="Normal 11 15 12" xfId="979"/>
    <cellStyle name="Normal 11 15 13" xfId="980"/>
    <cellStyle name="Normal 11 15 2" xfId="981"/>
    <cellStyle name="Normal 11 15 2 2" xfId="982"/>
    <cellStyle name="Normal 11 15 2_Alumina Prices" xfId="983"/>
    <cellStyle name="Normal 11 15 3" xfId="984"/>
    <cellStyle name="Normal 11 15 4" xfId="985"/>
    <cellStyle name="Normal 11 15 5" xfId="986"/>
    <cellStyle name="Normal 11 15 6" xfId="987"/>
    <cellStyle name="Normal 11 15 7" xfId="988"/>
    <cellStyle name="Normal 11 15 8" xfId="989"/>
    <cellStyle name="Normal 11 15 9" xfId="990"/>
    <cellStyle name="Normal 11 15_Alumina Prices" xfId="991"/>
    <cellStyle name="Normal 11 16" xfId="992"/>
    <cellStyle name="Normal 11 16 10" xfId="993"/>
    <cellStyle name="Normal 11 16 11" xfId="994"/>
    <cellStyle name="Normal 11 16 12" xfId="995"/>
    <cellStyle name="Normal 11 16 2" xfId="996"/>
    <cellStyle name="Normal 11 16 2 2" xfId="997"/>
    <cellStyle name="Normal 11 16 2_Alumina Prices" xfId="998"/>
    <cellStyle name="Normal 11 16 3" xfId="999"/>
    <cellStyle name="Normal 11 16 4" xfId="1000"/>
    <cellStyle name="Normal 11 16 5" xfId="1001"/>
    <cellStyle name="Normal 11 16 6" xfId="1002"/>
    <cellStyle name="Normal 11 16 7" xfId="1003"/>
    <cellStyle name="Normal 11 16 8" xfId="1004"/>
    <cellStyle name="Normal 11 16 9" xfId="1005"/>
    <cellStyle name="Normal 11 16_Alumina Prices" xfId="1006"/>
    <cellStyle name="Normal 11 17" xfId="1007"/>
    <cellStyle name="Normal 11 17 10" xfId="1008"/>
    <cellStyle name="Normal 11 17 11" xfId="1009"/>
    <cellStyle name="Normal 11 17 2" xfId="1010"/>
    <cellStyle name="Normal 11 17 2 2" xfId="1011"/>
    <cellStyle name="Normal 11 17 2_Alumina Prices" xfId="1012"/>
    <cellStyle name="Normal 11 17 3" xfId="1013"/>
    <cellStyle name="Normal 11 17 4" xfId="1014"/>
    <cellStyle name="Normal 11 17 5" xfId="1015"/>
    <cellStyle name="Normal 11 17 6" xfId="1016"/>
    <cellStyle name="Normal 11 17 7" xfId="1017"/>
    <cellStyle name="Normal 11 17 8" xfId="1018"/>
    <cellStyle name="Normal 11 17 9" xfId="1019"/>
    <cellStyle name="Normal 11 17_Alumina Prices" xfId="1020"/>
    <cellStyle name="Normal 11 18" xfId="1021"/>
    <cellStyle name="Normal 11 18 10" xfId="1022"/>
    <cellStyle name="Normal 11 18 11" xfId="1023"/>
    <cellStyle name="Normal 11 18 2" xfId="1024"/>
    <cellStyle name="Normal 11 18 2 2" xfId="1025"/>
    <cellStyle name="Normal 11 18 2_Alumina Prices" xfId="1026"/>
    <cellStyle name="Normal 11 18 3" xfId="1027"/>
    <cellStyle name="Normal 11 18 4" xfId="1028"/>
    <cellStyle name="Normal 11 18 5" xfId="1029"/>
    <cellStyle name="Normal 11 18 6" xfId="1030"/>
    <cellStyle name="Normal 11 18 7" xfId="1031"/>
    <cellStyle name="Normal 11 18 8" xfId="1032"/>
    <cellStyle name="Normal 11 18 9" xfId="1033"/>
    <cellStyle name="Normal 11 18_Alumina Prices" xfId="1034"/>
    <cellStyle name="Normal 11 19" xfId="1035"/>
    <cellStyle name="Normal 11 19 2" xfId="1036"/>
    <cellStyle name="Normal 11 19 2 2" xfId="1037"/>
    <cellStyle name="Normal 11 19 2_Alumina Prices" xfId="1038"/>
    <cellStyle name="Normal 11 19 3" xfId="1039"/>
    <cellStyle name="Normal 11 19 4" xfId="1040"/>
    <cellStyle name="Normal 11 19_Alumina Prices" xfId="1041"/>
    <cellStyle name="Normal 11 2" xfId="1042"/>
    <cellStyle name="Normal 11 2 10" xfId="1043"/>
    <cellStyle name="Normal 11 2 11" xfId="1044"/>
    <cellStyle name="Normal 11 2 12" xfId="1045"/>
    <cellStyle name="Normal 11 2 13" xfId="1046"/>
    <cellStyle name="Normal 11 2 14" xfId="1047"/>
    <cellStyle name="Normal 11 2 15" xfId="1048"/>
    <cellStyle name="Normal 11 2 16" xfId="1049"/>
    <cellStyle name="Normal 11 2 17" xfId="1050"/>
    <cellStyle name="Normal 11 2 18" xfId="1051"/>
    <cellStyle name="Normal 11 2 19" xfId="1052"/>
    <cellStyle name="Normal 11 2 2" xfId="1053"/>
    <cellStyle name="Normal 11 2 2 10" xfId="1054"/>
    <cellStyle name="Normal 11 2 2 2" xfId="1055"/>
    <cellStyle name="Normal 11 2 2 2 2" xfId="1056"/>
    <cellStyle name="Normal 11 2 2 2 2 2" xfId="1057"/>
    <cellStyle name="Normal 11 2 2 2 2_Alumina Prices" xfId="1058"/>
    <cellStyle name="Normal 11 2 2 2 3" xfId="1059"/>
    <cellStyle name="Normal 11 2 2 2 4" xfId="1060"/>
    <cellStyle name="Normal 11 2 2 2 5" xfId="1061"/>
    <cellStyle name="Normal 11 2 2 2 6" xfId="1062"/>
    <cellStyle name="Normal 11 2 2 2_Alumina Prices" xfId="1063"/>
    <cellStyle name="Normal 11 2 2 3" xfId="1064"/>
    <cellStyle name="Normal 11 2 2 3 2" xfId="1065"/>
    <cellStyle name="Normal 11 2 2 3_Alumina Prices" xfId="1066"/>
    <cellStyle name="Normal 11 2 2 4" xfId="1067"/>
    <cellStyle name="Normal 11 2 2 5" xfId="1068"/>
    <cellStyle name="Normal 11 2 2 6" xfId="1069"/>
    <cellStyle name="Normal 11 2 2 7" xfId="1070"/>
    <cellStyle name="Normal 11 2 2 8" xfId="1071"/>
    <cellStyle name="Normal 11 2 2 9" xfId="1072"/>
    <cellStyle name="Normal 11 2 2_Alumina Prices" xfId="1073"/>
    <cellStyle name="Normal 11 2 20" xfId="1074"/>
    <cellStyle name="Normal 11 2 21" xfId="1075"/>
    <cellStyle name="Normal 11 2 22" xfId="1076"/>
    <cellStyle name="Normal 11 2 23" xfId="1077"/>
    <cellStyle name="Normal 11 2 24" xfId="1078"/>
    <cellStyle name="Normal 11 2 3" xfId="1079"/>
    <cellStyle name="Normal 11 2 3 2" xfId="1080"/>
    <cellStyle name="Normal 11 2 3 2 2" xfId="1081"/>
    <cellStyle name="Normal 11 2 3 2_Alumina Prices" xfId="1082"/>
    <cellStyle name="Normal 11 2 3 3" xfId="1083"/>
    <cellStyle name="Normal 11 2 3 4" xfId="1084"/>
    <cellStyle name="Normal 11 2 3 5" xfId="1085"/>
    <cellStyle name="Normal 11 2 3 6" xfId="1086"/>
    <cellStyle name="Normal 11 2 3 7" xfId="1087"/>
    <cellStyle name="Normal 11 2 3_Alumina Prices" xfId="1088"/>
    <cellStyle name="Normal 11 2 4" xfId="1089"/>
    <cellStyle name="Normal 11 2 4 2" xfId="1090"/>
    <cellStyle name="Normal 11 2 4_Alumina Prices" xfId="1091"/>
    <cellStyle name="Normal 11 2 5" xfId="1092"/>
    <cellStyle name="Normal 11 2 6" xfId="1093"/>
    <cellStyle name="Normal 11 2 7" xfId="1094"/>
    <cellStyle name="Normal 11 2 8" xfId="1095"/>
    <cellStyle name="Normal 11 2 9" xfId="1096"/>
    <cellStyle name="Normal 11 2_Alumina Prices" xfId="1097"/>
    <cellStyle name="Normal 11 20" xfId="1098"/>
    <cellStyle name="Normal 11 20 2" xfId="1099"/>
    <cellStyle name="Normal 11 20_Alumina Prices" xfId="1100"/>
    <cellStyle name="Normal 11 21" xfId="1101"/>
    <cellStyle name="Normal 11 22" xfId="1102"/>
    <cellStyle name="Normal 11 23" xfId="1103"/>
    <cellStyle name="Normal 11 24" xfId="1104"/>
    <cellStyle name="Normal 11 25" xfId="1105"/>
    <cellStyle name="Normal 11 26" xfId="1106"/>
    <cellStyle name="Normal 11 27" xfId="1107"/>
    <cellStyle name="Normal 11 28" xfId="1108"/>
    <cellStyle name="Normal 11 29" xfId="1109"/>
    <cellStyle name="Normal 11 3" xfId="1110"/>
    <cellStyle name="Normal 11 3 10" xfId="1111"/>
    <cellStyle name="Normal 11 3 11" xfId="1112"/>
    <cellStyle name="Normal 11 3 12" xfId="1113"/>
    <cellStyle name="Normal 11 3 13" xfId="1114"/>
    <cellStyle name="Normal 11 3 14" xfId="1115"/>
    <cellStyle name="Normal 11 3 15" xfId="1116"/>
    <cellStyle name="Normal 11 3 16" xfId="1117"/>
    <cellStyle name="Normal 11 3 17" xfId="1118"/>
    <cellStyle name="Normal 11 3 18" xfId="1119"/>
    <cellStyle name="Normal 11 3 19" xfId="1120"/>
    <cellStyle name="Normal 11 3 2" xfId="1121"/>
    <cellStyle name="Normal 11 3 2 2" xfId="1122"/>
    <cellStyle name="Normal 11 3 2 2 2" xfId="1123"/>
    <cellStyle name="Normal 11 3 2 2_Alumina Prices" xfId="1124"/>
    <cellStyle name="Normal 11 3 2 3" xfId="1125"/>
    <cellStyle name="Normal 11 3 2 4" xfId="1126"/>
    <cellStyle name="Normal 11 3 2 5" xfId="1127"/>
    <cellStyle name="Normal 11 3 2 6" xfId="1128"/>
    <cellStyle name="Normal 11 3 2 7" xfId="1129"/>
    <cellStyle name="Normal 11 3 2_Alumina Prices" xfId="1130"/>
    <cellStyle name="Normal 11 3 20" xfId="1131"/>
    <cellStyle name="Normal 11 3 21" xfId="1132"/>
    <cellStyle name="Normal 11 3 3" xfId="1133"/>
    <cellStyle name="Normal 11 3 3 2" xfId="1134"/>
    <cellStyle name="Normal 11 3 3_Alumina Prices" xfId="1135"/>
    <cellStyle name="Normal 11 3 4" xfId="1136"/>
    <cellStyle name="Normal 11 3 5" xfId="1137"/>
    <cellStyle name="Normal 11 3 6" xfId="1138"/>
    <cellStyle name="Normal 11 3 7" xfId="1139"/>
    <cellStyle name="Normal 11 3 8" xfId="1140"/>
    <cellStyle name="Normal 11 3 9" xfId="1141"/>
    <cellStyle name="Normal 11 3_Alumina Prices" xfId="1142"/>
    <cellStyle name="Normal 11 30" xfId="1143"/>
    <cellStyle name="Normal 11 31" xfId="1144"/>
    <cellStyle name="Normal 11 32" xfId="1145"/>
    <cellStyle name="Normal 11 33" xfId="1146"/>
    <cellStyle name="Normal 11 4" xfId="1147"/>
    <cellStyle name="Normal 11 4 10" xfId="1148"/>
    <cellStyle name="Normal 11 4 11" xfId="1149"/>
    <cellStyle name="Normal 11 4 12" xfId="1150"/>
    <cellStyle name="Normal 11 4 13" xfId="1151"/>
    <cellStyle name="Normal 11 4 14" xfId="1152"/>
    <cellStyle name="Normal 11 4 15" xfId="1153"/>
    <cellStyle name="Normal 11 4 16" xfId="1154"/>
    <cellStyle name="Normal 11 4 17" xfId="1155"/>
    <cellStyle name="Normal 11 4 18" xfId="1156"/>
    <cellStyle name="Normal 11 4 19" xfId="1157"/>
    <cellStyle name="Normal 11 4 2" xfId="1158"/>
    <cellStyle name="Normal 11 4 2 2" xfId="1159"/>
    <cellStyle name="Normal 11 4 2_Alumina Prices" xfId="1160"/>
    <cellStyle name="Normal 11 4 20" xfId="1161"/>
    <cellStyle name="Normal 11 4 3" xfId="1162"/>
    <cellStyle name="Normal 11 4 4" xfId="1163"/>
    <cellStyle name="Normal 11 4 5" xfId="1164"/>
    <cellStyle name="Normal 11 4 6" xfId="1165"/>
    <cellStyle name="Normal 11 4 7" xfId="1166"/>
    <cellStyle name="Normal 11 4 8" xfId="1167"/>
    <cellStyle name="Normal 11 4 9" xfId="1168"/>
    <cellStyle name="Normal 11 4_Alumina Prices" xfId="1169"/>
    <cellStyle name="Normal 11 5" xfId="1170"/>
    <cellStyle name="Normal 11 5 10" xfId="1171"/>
    <cellStyle name="Normal 11 5 11" xfId="1172"/>
    <cellStyle name="Normal 11 5 12" xfId="1173"/>
    <cellStyle name="Normal 11 5 13" xfId="1174"/>
    <cellStyle name="Normal 11 5 14" xfId="1175"/>
    <cellStyle name="Normal 11 5 15" xfId="1176"/>
    <cellStyle name="Normal 11 5 16" xfId="1177"/>
    <cellStyle name="Normal 11 5 17" xfId="1178"/>
    <cellStyle name="Normal 11 5 18" xfId="1179"/>
    <cellStyle name="Normal 11 5 19" xfId="1180"/>
    <cellStyle name="Normal 11 5 2" xfId="1181"/>
    <cellStyle name="Normal 11 5 2 2" xfId="1182"/>
    <cellStyle name="Normal 11 5 2_Alumina Prices" xfId="1183"/>
    <cellStyle name="Normal 11 5 20" xfId="1184"/>
    <cellStyle name="Normal 11 5 3" xfId="1185"/>
    <cellStyle name="Normal 11 5 4" xfId="1186"/>
    <cellStyle name="Normal 11 5 5" xfId="1187"/>
    <cellStyle name="Normal 11 5 6" xfId="1188"/>
    <cellStyle name="Normal 11 5 7" xfId="1189"/>
    <cellStyle name="Normal 11 5 8" xfId="1190"/>
    <cellStyle name="Normal 11 5 9" xfId="1191"/>
    <cellStyle name="Normal 11 5_Alumina Prices" xfId="1192"/>
    <cellStyle name="Normal 11 6" xfId="1193"/>
    <cellStyle name="Normal 11 6 2" xfId="1194"/>
    <cellStyle name="Normal 11 6_Historic Nickel Prices" xfId="1195"/>
    <cellStyle name="Normal 11 7" xfId="1196"/>
    <cellStyle name="Normal 11 7 10" xfId="1197"/>
    <cellStyle name="Normal 11 7 11" xfId="1198"/>
    <cellStyle name="Normal 11 7 12" xfId="1199"/>
    <cellStyle name="Normal 11 7 13" xfId="1200"/>
    <cellStyle name="Normal 11 7 14" xfId="1201"/>
    <cellStyle name="Normal 11 7 15" xfId="1202"/>
    <cellStyle name="Normal 11 7 16" xfId="1203"/>
    <cellStyle name="Normal 11 7 17" xfId="1204"/>
    <cellStyle name="Normal 11 7 18" xfId="1205"/>
    <cellStyle name="Normal 11 7 19" xfId="1206"/>
    <cellStyle name="Normal 11 7 2" xfId="1207"/>
    <cellStyle name="Normal 11 7 2 2" xfId="1208"/>
    <cellStyle name="Normal 11 7 2_Alumina Prices" xfId="1209"/>
    <cellStyle name="Normal 11 7 3" xfId="1210"/>
    <cellStyle name="Normal 11 7 4" xfId="1211"/>
    <cellStyle name="Normal 11 7 5" xfId="1212"/>
    <cellStyle name="Normal 11 7 6" xfId="1213"/>
    <cellStyle name="Normal 11 7 7" xfId="1214"/>
    <cellStyle name="Normal 11 7 8" xfId="1215"/>
    <cellStyle name="Normal 11 7 9" xfId="1216"/>
    <cellStyle name="Normal 11 7_Alumina Prices" xfId="1217"/>
    <cellStyle name="Normal 11 8" xfId="1218"/>
    <cellStyle name="Normal 11 8 10" xfId="1219"/>
    <cellStyle name="Normal 11 8 11" xfId="1220"/>
    <cellStyle name="Normal 11 8 12" xfId="1221"/>
    <cellStyle name="Normal 11 8 13" xfId="1222"/>
    <cellStyle name="Normal 11 8 14" xfId="1223"/>
    <cellStyle name="Normal 11 8 15" xfId="1224"/>
    <cellStyle name="Normal 11 8 16" xfId="1225"/>
    <cellStyle name="Normal 11 8 17" xfId="1226"/>
    <cellStyle name="Normal 11 8 18" xfId="1227"/>
    <cellStyle name="Normal 11 8 19" xfId="1228"/>
    <cellStyle name="Normal 11 8 2" xfId="1229"/>
    <cellStyle name="Normal 11 8 2 2" xfId="1230"/>
    <cellStyle name="Normal 11 8 2_Alumina Prices" xfId="1231"/>
    <cellStyle name="Normal 11 8 3" xfId="1232"/>
    <cellStyle name="Normal 11 8 4" xfId="1233"/>
    <cellStyle name="Normal 11 8 5" xfId="1234"/>
    <cellStyle name="Normal 11 8 6" xfId="1235"/>
    <cellStyle name="Normal 11 8 7" xfId="1236"/>
    <cellStyle name="Normal 11 8 8" xfId="1237"/>
    <cellStyle name="Normal 11 8 9" xfId="1238"/>
    <cellStyle name="Normal 11 8_Alumina Prices" xfId="1239"/>
    <cellStyle name="Normal 11 9" xfId="1240"/>
    <cellStyle name="Normal 11 9 10" xfId="1241"/>
    <cellStyle name="Normal 11 9 11" xfId="1242"/>
    <cellStyle name="Normal 11 9 12" xfId="1243"/>
    <cellStyle name="Normal 11 9 13" xfId="1244"/>
    <cellStyle name="Normal 11 9 14" xfId="1245"/>
    <cellStyle name="Normal 11 9 15" xfId="1246"/>
    <cellStyle name="Normal 11 9 16" xfId="1247"/>
    <cellStyle name="Normal 11 9 17" xfId="1248"/>
    <cellStyle name="Normal 11 9 18" xfId="1249"/>
    <cellStyle name="Normal 11 9 2" xfId="1250"/>
    <cellStyle name="Normal 11 9 2 2" xfId="1251"/>
    <cellStyle name="Normal 11 9 2_Alumina Prices" xfId="1252"/>
    <cellStyle name="Normal 11 9 3" xfId="1253"/>
    <cellStyle name="Normal 11 9 4" xfId="1254"/>
    <cellStyle name="Normal 11 9 5" xfId="1255"/>
    <cellStyle name="Normal 11 9 6" xfId="1256"/>
    <cellStyle name="Normal 11 9 7" xfId="1257"/>
    <cellStyle name="Normal 11 9 8" xfId="1258"/>
    <cellStyle name="Normal 11 9 9" xfId="1259"/>
    <cellStyle name="Normal 11 9_Alumina Prices" xfId="1260"/>
    <cellStyle name="Normal 11_Alumina Prices" xfId="1261"/>
    <cellStyle name="Normal 110" xfId="1262"/>
    <cellStyle name="Normal 111" xfId="1263"/>
    <cellStyle name="Normal 112" xfId="1264"/>
    <cellStyle name="Normal 113" xfId="1265"/>
    <cellStyle name="Normal 114" xfId="1266"/>
    <cellStyle name="Normal 115" xfId="1267"/>
    <cellStyle name="Normal 116" xfId="1268"/>
    <cellStyle name="Normal 117" xfId="1269"/>
    <cellStyle name="Normal 118" xfId="1270"/>
    <cellStyle name="Normal 119" xfId="1271"/>
    <cellStyle name="Normal 12" xfId="1272"/>
    <cellStyle name="Normal 12 10" xfId="1273"/>
    <cellStyle name="Normal 12 10 10" xfId="1274"/>
    <cellStyle name="Normal 12 10 11" xfId="1275"/>
    <cellStyle name="Normal 12 10 12" xfId="1276"/>
    <cellStyle name="Normal 12 10 13" xfId="1277"/>
    <cellStyle name="Normal 12 10 14" xfId="1278"/>
    <cellStyle name="Normal 12 10 15" xfId="1279"/>
    <cellStyle name="Normal 12 10 16" xfId="1280"/>
    <cellStyle name="Normal 12 10 17" xfId="1281"/>
    <cellStyle name="Normal 12 10 2" xfId="1282"/>
    <cellStyle name="Normal 12 10 2 2" xfId="1283"/>
    <cellStyle name="Normal 12 10 2_Alumina Prices" xfId="1284"/>
    <cellStyle name="Normal 12 10 3" xfId="1285"/>
    <cellStyle name="Normal 12 10 4" xfId="1286"/>
    <cellStyle name="Normal 12 10 5" xfId="1287"/>
    <cellStyle name="Normal 12 10 6" xfId="1288"/>
    <cellStyle name="Normal 12 10 7" xfId="1289"/>
    <cellStyle name="Normal 12 10 8" xfId="1290"/>
    <cellStyle name="Normal 12 10 9" xfId="1291"/>
    <cellStyle name="Normal 12 10_Alumina Prices" xfId="1292"/>
    <cellStyle name="Normal 12 11" xfId="1293"/>
    <cellStyle name="Normal 12 11 10" xfId="1294"/>
    <cellStyle name="Normal 12 11 11" xfId="1295"/>
    <cellStyle name="Normal 12 11 12" xfId="1296"/>
    <cellStyle name="Normal 12 11 13" xfId="1297"/>
    <cellStyle name="Normal 12 11 14" xfId="1298"/>
    <cellStyle name="Normal 12 11 15" xfId="1299"/>
    <cellStyle name="Normal 12 11 2" xfId="1300"/>
    <cellStyle name="Normal 12 11 2 2" xfId="1301"/>
    <cellStyle name="Normal 12 11 2_Alumina Prices" xfId="1302"/>
    <cellStyle name="Normal 12 11 3" xfId="1303"/>
    <cellStyle name="Normal 12 11 4" xfId="1304"/>
    <cellStyle name="Normal 12 11 5" xfId="1305"/>
    <cellStyle name="Normal 12 11 6" xfId="1306"/>
    <cellStyle name="Normal 12 11 7" xfId="1307"/>
    <cellStyle name="Normal 12 11 8" xfId="1308"/>
    <cellStyle name="Normal 12 11 9" xfId="1309"/>
    <cellStyle name="Normal 12 11_Alumina Prices" xfId="1310"/>
    <cellStyle name="Normal 12 12" xfId="1311"/>
    <cellStyle name="Normal 12 12 10" xfId="1312"/>
    <cellStyle name="Normal 12 12 11" xfId="1313"/>
    <cellStyle name="Normal 12 12 12" xfId="1314"/>
    <cellStyle name="Normal 12 12 13" xfId="1315"/>
    <cellStyle name="Normal 12 12 14" xfId="1316"/>
    <cellStyle name="Normal 12 12 15" xfId="1317"/>
    <cellStyle name="Normal 12 12 2" xfId="1318"/>
    <cellStyle name="Normal 12 12 2 2" xfId="1319"/>
    <cellStyle name="Normal 12 12 2_Alumina Prices" xfId="1320"/>
    <cellStyle name="Normal 12 12 3" xfId="1321"/>
    <cellStyle name="Normal 12 12 4" xfId="1322"/>
    <cellStyle name="Normal 12 12 5" xfId="1323"/>
    <cellStyle name="Normal 12 12 6" xfId="1324"/>
    <cellStyle name="Normal 12 12 7" xfId="1325"/>
    <cellStyle name="Normal 12 12 8" xfId="1326"/>
    <cellStyle name="Normal 12 12 9" xfId="1327"/>
    <cellStyle name="Normal 12 12_Alumina Prices" xfId="1328"/>
    <cellStyle name="Normal 12 13" xfId="1329"/>
    <cellStyle name="Normal 12 13 10" xfId="1330"/>
    <cellStyle name="Normal 12 13 11" xfId="1331"/>
    <cellStyle name="Normal 12 13 12" xfId="1332"/>
    <cellStyle name="Normal 12 13 13" xfId="1333"/>
    <cellStyle name="Normal 12 13 14" xfId="1334"/>
    <cellStyle name="Normal 12 13 2" xfId="1335"/>
    <cellStyle name="Normal 12 13 2 2" xfId="1336"/>
    <cellStyle name="Normal 12 13 2_Alumina Prices" xfId="1337"/>
    <cellStyle name="Normal 12 13 3" xfId="1338"/>
    <cellStyle name="Normal 12 13 4" xfId="1339"/>
    <cellStyle name="Normal 12 13 5" xfId="1340"/>
    <cellStyle name="Normal 12 13 6" xfId="1341"/>
    <cellStyle name="Normal 12 13 7" xfId="1342"/>
    <cellStyle name="Normal 12 13 8" xfId="1343"/>
    <cellStyle name="Normal 12 13 9" xfId="1344"/>
    <cellStyle name="Normal 12 13_Alumina Prices" xfId="1345"/>
    <cellStyle name="Normal 12 14" xfId="1346"/>
    <cellStyle name="Normal 12 14 10" xfId="1347"/>
    <cellStyle name="Normal 12 14 11" xfId="1348"/>
    <cellStyle name="Normal 12 14 12" xfId="1349"/>
    <cellStyle name="Normal 12 14 13" xfId="1350"/>
    <cellStyle name="Normal 12 14 14" xfId="1351"/>
    <cellStyle name="Normal 12 14 2" xfId="1352"/>
    <cellStyle name="Normal 12 14 2 2" xfId="1353"/>
    <cellStyle name="Normal 12 14 2_Alumina Prices" xfId="1354"/>
    <cellStyle name="Normal 12 14 3" xfId="1355"/>
    <cellStyle name="Normal 12 14 4" xfId="1356"/>
    <cellStyle name="Normal 12 14 5" xfId="1357"/>
    <cellStyle name="Normal 12 14 6" xfId="1358"/>
    <cellStyle name="Normal 12 14 7" xfId="1359"/>
    <cellStyle name="Normal 12 14 8" xfId="1360"/>
    <cellStyle name="Normal 12 14 9" xfId="1361"/>
    <cellStyle name="Normal 12 14_Alumina Prices" xfId="1362"/>
    <cellStyle name="Normal 12 15" xfId="1363"/>
    <cellStyle name="Normal 12 15 10" xfId="1364"/>
    <cellStyle name="Normal 12 15 11" xfId="1365"/>
    <cellStyle name="Normal 12 15 12" xfId="1366"/>
    <cellStyle name="Normal 12 15 13" xfId="1367"/>
    <cellStyle name="Normal 12 15 2" xfId="1368"/>
    <cellStyle name="Normal 12 15 2 2" xfId="1369"/>
    <cellStyle name="Normal 12 15 2_Alumina Prices" xfId="1370"/>
    <cellStyle name="Normal 12 15 3" xfId="1371"/>
    <cellStyle name="Normal 12 15 4" xfId="1372"/>
    <cellStyle name="Normal 12 15 5" xfId="1373"/>
    <cellStyle name="Normal 12 15 6" xfId="1374"/>
    <cellStyle name="Normal 12 15 7" xfId="1375"/>
    <cellStyle name="Normal 12 15 8" xfId="1376"/>
    <cellStyle name="Normal 12 15 9" xfId="1377"/>
    <cellStyle name="Normal 12 15_Alumina Prices" xfId="1378"/>
    <cellStyle name="Normal 12 16" xfId="1379"/>
    <cellStyle name="Normal 12 16 10" xfId="1380"/>
    <cellStyle name="Normal 12 16 11" xfId="1381"/>
    <cellStyle name="Normal 12 16 12" xfId="1382"/>
    <cellStyle name="Normal 12 16 2" xfId="1383"/>
    <cellStyle name="Normal 12 16 2 2" xfId="1384"/>
    <cellStyle name="Normal 12 16 2_Alumina Prices" xfId="1385"/>
    <cellStyle name="Normal 12 16 3" xfId="1386"/>
    <cellStyle name="Normal 12 16 4" xfId="1387"/>
    <cellStyle name="Normal 12 16 5" xfId="1388"/>
    <cellStyle name="Normal 12 16 6" xfId="1389"/>
    <cellStyle name="Normal 12 16 7" xfId="1390"/>
    <cellStyle name="Normal 12 16 8" xfId="1391"/>
    <cellStyle name="Normal 12 16 9" xfId="1392"/>
    <cellStyle name="Normal 12 16_Alumina Prices" xfId="1393"/>
    <cellStyle name="Normal 12 17" xfId="1394"/>
    <cellStyle name="Normal 12 17 10" xfId="1395"/>
    <cellStyle name="Normal 12 17 11" xfId="1396"/>
    <cellStyle name="Normal 12 17 2" xfId="1397"/>
    <cellStyle name="Normal 12 17 2 2" xfId="1398"/>
    <cellStyle name="Normal 12 17 2_Alumina Prices" xfId="1399"/>
    <cellStyle name="Normal 12 17 3" xfId="1400"/>
    <cellStyle name="Normal 12 17 4" xfId="1401"/>
    <cellStyle name="Normal 12 17 5" xfId="1402"/>
    <cellStyle name="Normal 12 17 6" xfId="1403"/>
    <cellStyle name="Normal 12 17 7" xfId="1404"/>
    <cellStyle name="Normal 12 17 8" xfId="1405"/>
    <cellStyle name="Normal 12 17 9" xfId="1406"/>
    <cellStyle name="Normal 12 17_Alumina Prices" xfId="1407"/>
    <cellStyle name="Normal 12 18" xfId="1408"/>
    <cellStyle name="Normal 12 18 10" xfId="1409"/>
    <cellStyle name="Normal 12 18 11" xfId="1410"/>
    <cellStyle name="Normal 12 18 2" xfId="1411"/>
    <cellStyle name="Normal 12 18 2 2" xfId="1412"/>
    <cellStyle name="Normal 12 18 2_Alumina Prices" xfId="1413"/>
    <cellStyle name="Normal 12 18 3" xfId="1414"/>
    <cellStyle name="Normal 12 18 4" xfId="1415"/>
    <cellStyle name="Normal 12 18 5" xfId="1416"/>
    <cellStyle name="Normal 12 18 6" xfId="1417"/>
    <cellStyle name="Normal 12 18 7" xfId="1418"/>
    <cellStyle name="Normal 12 18 8" xfId="1419"/>
    <cellStyle name="Normal 12 18 9" xfId="1420"/>
    <cellStyle name="Normal 12 18_Alumina Prices" xfId="1421"/>
    <cellStyle name="Normal 12 19" xfId="1422"/>
    <cellStyle name="Normal 12 19 2" xfId="1423"/>
    <cellStyle name="Normal 12 19 2 2" xfId="1424"/>
    <cellStyle name="Normal 12 19 2_Alumina Prices" xfId="1425"/>
    <cellStyle name="Normal 12 19 3" xfId="1426"/>
    <cellStyle name="Normal 12 19 4" xfId="1427"/>
    <cellStyle name="Normal 12 19_Alumina Prices" xfId="1428"/>
    <cellStyle name="Normal 12 2" xfId="1429"/>
    <cellStyle name="Normal 12 2 10" xfId="1430"/>
    <cellStyle name="Normal 12 2 11" xfId="1431"/>
    <cellStyle name="Normal 12 2 12" xfId="1432"/>
    <cellStyle name="Normal 12 2 13" xfId="1433"/>
    <cellStyle name="Normal 12 2 14" xfId="1434"/>
    <cellStyle name="Normal 12 2 15" xfId="1435"/>
    <cellStyle name="Normal 12 2 16" xfId="1436"/>
    <cellStyle name="Normal 12 2 17" xfId="1437"/>
    <cellStyle name="Normal 12 2 18" xfId="1438"/>
    <cellStyle name="Normal 12 2 19" xfId="1439"/>
    <cellStyle name="Normal 12 2 2" xfId="1440"/>
    <cellStyle name="Normal 12 2 2 10" xfId="1441"/>
    <cellStyle name="Normal 12 2 2 2" xfId="1442"/>
    <cellStyle name="Normal 12 2 2 2 2" xfId="1443"/>
    <cellStyle name="Normal 12 2 2 2 2 2" xfId="1444"/>
    <cellStyle name="Normal 12 2 2 2 2_Alumina Prices" xfId="1445"/>
    <cellStyle name="Normal 12 2 2 2 3" xfId="1446"/>
    <cellStyle name="Normal 12 2 2 2 4" xfId="1447"/>
    <cellStyle name="Normal 12 2 2 2 5" xfId="1448"/>
    <cellStyle name="Normal 12 2 2 2 6" xfId="1449"/>
    <cellStyle name="Normal 12 2 2 2_Alumina Prices" xfId="1450"/>
    <cellStyle name="Normal 12 2 2 3" xfId="1451"/>
    <cellStyle name="Normal 12 2 2 3 2" xfId="1452"/>
    <cellStyle name="Normal 12 2 2 3_Alumina Prices" xfId="1453"/>
    <cellStyle name="Normal 12 2 2 4" xfId="1454"/>
    <cellStyle name="Normal 12 2 2 5" xfId="1455"/>
    <cellStyle name="Normal 12 2 2 6" xfId="1456"/>
    <cellStyle name="Normal 12 2 2 7" xfId="1457"/>
    <cellStyle name="Normal 12 2 2 8" xfId="1458"/>
    <cellStyle name="Normal 12 2 2 9" xfId="1459"/>
    <cellStyle name="Normal 12 2 2_Alumina Prices" xfId="1460"/>
    <cellStyle name="Normal 12 2 20" xfId="1461"/>
    <cellStyle name="Normal 12 2 21" xfId="1462"/>
    <cellStyle name="Normal 12 2 22" xfId="1463"/>
    <cellStyle name="Normal 12 2 23" xfId="1464"/>
    <cellStyle name="Normal 12 2 24" xfId="1465"/>
    <cellStyle name="Normal 12 2 3" xfId="1466"/>
    <cellStyle name="Normal 12 2 3 2" xfId="1467"/>
    <cellStyle name="Normal 12 2 3 2 2" xfId="1468"/>
    <cellStyle name="Normal 12 2 3 2_Alumina Prices" xfId="1469"/>
    <cellStyle name="Normal 12 2 3 3" xfId="1470"/>
    <cellStyle name="Normal 12 2 3 4" xfId="1471"/>
    <cellStyle name="Normal 12 2 3 5" xfId="1472"/>
    <cellStyle name="Normal 12 2 3 6" xfId="1473"/>
    <cellStyle name="Normal 12 2 3 7" xfId="1474"/>
    <cellStyle name="Normal 12 2 3_Alumina Prices" xfId="1475"/>
    <cellStyle name="Normal 12 2 4" xfId="1476"/>
    <cellStyle name="Normal 12 2 4 2" xfId="1477"/>
    <cellStyle name="Normal 12 2 4_Alumina Prices" xfId="1478"/>
    <cellStyle name="Normal 12 2 5" xfId="1479"/>
    <cellStyle name="Normal 12 2 6" xfId="1480"/>
    <cellStyle name="Normal 12 2 7" xfId="1481"/>
    <cellStyle name="Normal 12 2 8" xfId="1482"/>
    <cellStyle name="Normal 12 2 9" xfId="1483"/>
    <cellStyle name="Normal 12 2_Alumina Prices" xfId="1484"/>
    <cellStyle name="Normal 12 20" xfId="1485"/>
    <cellStyle name="Normal 12 20 2" xfId="1486"/>
    <cellStyle name="Normal 12 20_Alumina Prices" xfId="1487"/>
    <cellStyle name="Normal 12 21" xfId="1488"/>
    <cellStyle name="Normal 12 22" xfId="1489"/>
    <cellStyle name="Normal 12 23" xfId="1490"/>
    <cellStyle name="Normal 12 24" xfId="1491"/>
    <cellStyle name="Normal 12 25" xfId="1492"/>
    <cellStyle name="Normal 12 26" xfId="1493"/>
    <cellStyle name="Normal 12 27" xfId="1494"/>
    <cellStyle name="Normal 12 28" xfId="1495"/>
    <cellStyle name="Normal 12 29" xfId="1496"/>
    <cellStyle name="Normal 12 3" xfId="1497"/>
    <cellStyle name="Normal 12 3 10" xfId="1498"/>
    <cellStyle name="Normal 12 3 11" xfId="1499"/>
    <cellStyle name="Normal 12 3 12" xfId="1500"/>
    <cellStyle name="Normal 12 3 13" xfId="1501"/>
    <cellStyle name="Normal 12 3 14" xfId="1502"/>
    <cellStyle name="Normal 12 3 15" xfId="1503"/>
    <cellStyle name="Normal 12 3 16" xfId="1504"/>
    <cellStyle name="Normal 12 3 17" xfId="1505"/>
    <cellStyle name="Normal 12 3 18" xfId="1506"/>
    <cellStyle name="Normal 12 3 19" xfId="1507"/>
    <cellStyle name="Normal 12 3 2" xfId="1508"/>
    <cellStyle name="Normal 12 3 2 2" xfId="1509"/>
    <cellStyle name="Normal 12 3 2 2 2" xfId="1510"/>
    <cellStyle name="Normal 12 3 2 2_Alumina Prices" xfId="1511"/>
    <cellStyle name="Normal 12 3 2 3" xfId="1512"/>
    <cellStyle name="Normal 12 3 2 4" xfId="1513"/>
    <cellStyle name="Normal 12 3 2 5" xfId="1514"/>
    <cellStyle name="Normal 12 3 2 6" xfId="1515"/>
    <cellStyle name="Normal 12 3 2 7" xfId="1516"/>
    <cellStyle name="Normal 12 3 2_Alumina Prices" xfId="1517"/>
    <cellStyle name="Normal 12 3 20" xfId="1518"/>
    <cellStyle name="Normal 12 3 21" xfId="1519"/>
    <cellStyle name="Normal 12 3 3" xfId="1520"/>
    <cellStyle name="Normal 12 3 3 2" xfId="1521"/>
    <cellStyle name="Normal 12 3 3_Alumina Prices" xfId="1522"/>
    <cellStyle name="Normal 12 3 4" xfId="1523"/>
    <cellStyle name="Normal 12 3 5" xfId="1524"/>
    <cellStyle name="Normal 12 3 6" xfId="1525"/>
    <cellStyle name="Normal 12 3 7" xfId="1526"/>
    <cellStyle name="Normal 12 3 8" xfId="1527"/>
    <cellStyle name="Normal 12 3 9" xfId="1528"/>
    <cellStyle name="Normal 12 3_Alumina Prices" xfId="1529"/>
    <cellStyle name="Normal 12 30" xfId="1530"/>
    <cellStyle name="Normal 12 31" xfId="1531"/>
    <cellStyle name="Normal 12 32" xfId="1532"/>
    <cellStyle name="Normal 12 33" xfId="1533"/>
    <cellStyle name="Normal 12 4" xfId="1534"/>
    <cellStyle name="Normal 12 4 10" xfId="1535"/>
    <cellStyle name="Normal 12 4 11" xfId="1536"/>
    <cellStyle name="Normal 12 4 12" xfId="1537"/>
    <cellStyle name="Normal 12 4 13" xfId="1538"/>
    <cellStyle name="Normal 12 4 14" xfId="1539"/>
    <cellStyle name="Normal 12 4 15" xfId="1540"/>
    <cellStyle name="Normal 12 4 16" xfId="1541"/>
    <cellStyle name="Normal 12 4 17" xfId="1542"/>
    <cellStyle name="Normal 12 4 18" xfId="1543"/>
    <cellStyle name="Normal 12 4 19" xfId="1544"/>
    <cellStyle name="Normal 12 4 2" xfId="1545"/>
    <cellStyle name="Normal 12 4 2 2" xfId="1546"/>
    <cellStyle name="Normal 12 4 2_Alumina Prices" xfId="1547"/>
    <cellStyle name="Normal 12 4 20" xfId="1548"/>
    <cellStyle name="Normal 12 4 3" xfId="1549"/>
    <cellStyle name="Normal 12 4 4" xfId="1550"/>
    <cellStyle name="Normal 12 4 5" xfId="1551"/>
    <cellStyle name="Normal 12 4 6" xfId="1552"/>
    <cellStyle name="Normal 12 4 7" xfId="1553"/>
    <cellStyle name="Normal 12 4 8" xfId="1554"/>
    <cellStyle name="Normal 12 4 9" xfId="1555"/>
    <cellStyle name="Normal 12 4_Alumina Prices" xfId="1556"/>
    <cellStyle name="Normal 12 5" xfId="1557"/>
    <cellStyle name="Normal 12 5 10" xfId="1558"/>
    <cellStyle name="Normal 12 5 11" xfId="1559"/>
    <cellStyle name="Normal 12 5 12" xfId="1560"/>
    <cellStyle name="Normal 12 5 13" xfId="1561"/>
    <cellStyle name="Normal 12 5 14" xfId="1562"/>
    <cellStyle name="Normal 12 5 15" xfId="1563"/>
    <cellStyle name="Normal 12 5 16" xfId="1564"/>
    <cellStyle name="Normal 12 5 17" xfId="1565"/>
    <cellStyle name="Normal 12 5 18" xfId="1566"/>
    <cellStyle name="Normal 12 5 19" xfId="1567"/>
    <cellStyle name="Normal 12 5 2" xfId="1568"/>
    <cellStyle name="Normal 12 5 2 2" xfId="1569"/>
    <cellStyle name="Normal 12 5 2_Alumina Prices" xfId="1570"/>
    <cellStyle name="Normal 12 5 20" xfId="1571"/>
    <cellStyle name="Normal 12 5 3" xfId="1572"/>
    <cellStyle name="Normal 12 5 4" xfId="1573"/>
    <cellStyle name="Normal 12 5 5" xfId="1574"/>
    <cellStyle name="Normal 12 5 6" xfId="1575"/>
    <cellStyle name="Normal 12 5 7" xfId="1576"/>
    <cellStyle name="Normal 12 5 8" xfId="1577"/>
    <cellStyle name="Normal 12 5 9" xfId="1578"/>
    <cellStyle name="Normal 12 5_Alumina Prices" xfId="1579"/>
    <cellStyle name="Normal 12 6" xfId="1580"/>
    <cellStyle name="Normal 12 6 2" xfId="1581"/>
    <cellStyle name="Normal 12 6_Historic Nickel Prices" xfId="1582"/>
    <cellStyle name="Normal 12 7" xfId="1583"/>
    <cellStyle name="Normal 12 7 10" xfId="1584"/>
    <cellStyle name="Normal 12 7 11" xfId="1585"/>
    <cellStyle name="Normal 12 7 12" xfId="1586"/>
    <cellStyle name="Normal 12 7 13" xfId="1587"/>
    <cellStyle name="Normal 12 7 14" xfId="1588"/>
    <cellStyle name="Normal 12 7 15" xfId="1589"/>
    <cellStyle name="Normal 12 7 16" xfId="1590"/>
    <cellStyle name="Normal 12 7 17" xfId="1591"/>
    <cellStyle name="Normal 12 7 18" xfId="1592"/>
    <cellStyle name="Normal 12 7 19" xfId="1593"/>
    <cellStyle name="Normal 12 7 2" xfId="1594"/>
    <cellStyle name="Normal 12 7 2 2" xfId="1595"/>
    <cellStyle name="Normal 12 7 2_Alumina Prices" xfId="1596"/>
    <cellStyle name="Normal 12 7 3" xfId="1597"/>
    <cellStyle name="Normal 12 7 4" xfId="1598"/>
    <cellStyle name="Normal 12 7 5" xfId="1599"/>
    <cellStyle name="Normal 12 7 6" xfId="1600"/>
    <cellStyle name="Normal 12 7 7" xfId="1601"/>
    <cellStyle name="Normal 12 7 8" xfId="1602"/>
    <cellStyle name="Normal 12 7 9" xfId="1603"/>
    <cellStyle name="Normal 12 7_Alumina Prices" xfId="1604"/>
    <cellStyle name="Normal 12 8" xfId="1605"/>
    <cellStyle name="Normal 12 8 10" xfId="1606"/>
    <cellStyle name="Normal 12 8 11" xfId="1607"/>
    <cellStyle name="Normal 12 8 12" xfId="1608"/>
    <cellStyle name="Normal 12 8 13" xfId="1609"/>
    <cellStyle name="Normal 12 8 14" xfId="1610"/>
    <cellStyle name="Normal 12 8 15" xfId="1611"/>
    <cellStyle name="Normal 12 8 16" xfId="1612"/>
    <cellStyle name="Normal 12 8 17" xfId="1613"/>
    <cellStyle name="Normal 12 8 18" xfId="1614"/>
    <cellStyle name="Normal 12 8 19" xfId="1615"/>
    <cellStyle name="Normal 12 8 2" xfId="1616"/>
    <cellStyle name="Normal 12 8 2 2" xfId="1617"/>
    <cellStyle name="Normal 12 8 2_Alumina Prices" xfId="1618"/>
    <cellStyle name="Normal 12 8 3" xfId="1619"/>
    <cellStyle name="Normal 12 8 4" xfId="1620"/>
    <cellStyle name="Normal 12 8 5" xfId="1621"/>
    <cellStyle name="Normal 12 8 6" xfId="1622"/>
    <cellStyle name="Normal 12 8 7" xfId="1623"/>
    <cellStyle name="Normal 12 8 8" xfId="1624"/>
    <cellStyle name="Normal 12 8 9" xfId="1625"/>
    <cellStyle name="Normal 12 8_Alumina Prices" xfId="1626"/>
    <cellStyle name="Normal 12 9" xfId="1627"/>
    <cellStyle name="Normal 12 9 10" xfId="1628"/>
    <cellStyle name="Normal 12 9 11" xfId="1629"/>
    <cellStyle name="Normal 12 9 12" xfId="1630"/>
    <cellStyle name="Normal 12 9 13" xfId="1631"/>
    <cellStyle name="Normal 12 9 14" xfId="1632"/>
    <cellStyle name="Normal 12 9 15" xfId="1633"/>
    <cellStyle name="Normal 12 9 16" xfId="1634"/>
    <cellStyle name="Normal 12 9 17" xfId="1635"/>
    <cellStyle name="Normal 12 9 18" xfId="1636"/>
    <cellStyle name="Normal 12 9 2" xfId="1637"/>
    <cellStyle name="Normal 12 9 2 2" xfId="1638"/>
    <cellStyle name="Normal 12 9 2_Alumina Prices" xfId="1639"/>
    <cellStyle name="Normal 12 9 3" xfId="1640"/>
    <cellStyle name="Normal 12 9 4" xfId="1641"/>
    <cellStyle name="Normal 12 9 5" xfId="1642"/>
    <cellStyle name="Normal 12 9 6" xfId="1643"/>
    <cellStyle name="Normal 12 9 7" xfId="1644"/>
    <cellStyle name="Normal 12 9 8" xfId="1645"/>
    <cellStyle name="Normal 12 9 9" xfId="1646"/>
    <cellStyle name="Normal 12 9_Alumina Prices" xfId="1647"/>
    <cellStyle name="Normal 12_Alumina Prices" xfId="1648"/>
    <cellStyle name="Normal 120" xfId="1649"/>
    <cellStyle name="Normal 121" xfId="1650"/>
    <cellStyle name="Normal 122" xfId="1651"/>
    <cellStyle name="Normal 123" xfId="1652"/>
    <cellStyle name="Normal 124" xfId="1653"/>
    <cellStyle name="Normal 125" xfId="1654"/>
    <cellStyle name="Normal 126" xfId="1655"/>
    <cellStyle name="Normal 127" xfId="6"/>
    <cellStyle name="Normal 128" xfId="1656"/>
    <cellStyle name="Normal 129" xfId="1657"/>
    <cellStyle name="Normal 13" xfId="1658"/>
    <cellStyle name="Normal 13 10" xfId="1659"/>
    <cellStyle name="Normal 13 2" xfId="1660"/>
    <cellStyle name="Normal 13 2 2" xfId="1661"/>
    <cellStyle name="Normal 13 2_Base Metals Prices" xfId="1662"/>
    <cellStyle name="Normal 13 3" xfId="1663"/>
    <cellStyle name="Normal 13 3 2" xfId="1664"/>
    <cellStyle name="Normal 13 3_Base Metals Prices" xfId="1665"/>
    <cellStyle name="Normal 13 4" xfId="1666"/>
    <cellStyle name="Normal 13 5" xfId="1667"/>
    <cellStyle name="Normal 13 5 2" xfId="1668"/>
    <cellStyle name="Normal 13 5_Base Metals Prices" xfId="1669"/>
    <cellStyle name="Normal 13 6" xfId="1670"/>
    <cellStyle name="Normal 13 6 2" xfId="1671"/>
    <cellStyle name="Normal 13 6_Gold Price" xfId="1672"/>
    <cellStyle name="Normal 13 7" xfId="1673"/>
    <cellStyle name="Normal 13 7 2" xfId="1674"/>
    <cellStyle name="Normal 13 7_Base Metals Prices" xfId="1675"/>
    <cellStyle name="Normal 13 8" xfId="1676"/>
    <cellStyle name="Normal 13 9" xfId="1677"/>
    <cellStyle name="Normal 13 9 2" xfId="1678"/>
    <cellStyle name="Normal 13 9_Alumina Prices" xfId="1679"/>
    <cellStyle name="Normal 13_Historic Nickel Prices" xfId="1680"/>
    <cellStyle name="Normal 130" xfId="1681"/>
    <cellStyle name="Normal 131" xfId="1682"/>
    <cellStyle name="Normal 132" xfId="1683"/>
    <cellStyle name="Normal 133" xfId="1684"/>
    <cellStyle name="Normal 134" xfId="1685"/>
    <cellStyle name="Normal 135" xfId="1686"/>
    <cellStyle name="Normal 136" xfId="1687"/>
    <cellStyle name="Normal 137" xfId="1688"/>
    <cellStyle name="Normal 138" xfId="7"/>
    <cellStyle name="Normal 139" xfId="1689"/>
    <cellStyle name="Normal 14" xfId="1690"/>
    <cellStyle name="Normal 14 2" xfId="1691"/>
    <cellStyle name="Normal 14 3" xfId="1692"/>
    <cellStyle name="Normal 140" xfId="1693"/>
    <cellStyle name="Normal 141" xfId="1694"/>
    <cellStyle name="Normal 15" xfId="1695"/>
    <cellStyle name="Normal 15 2" xfId="1696"/>
    <cellStyle name="Normal 15 3" xfId="1697"/>
    <cellStyle name="Normal 16" xfId="1698"/>
    <cellStyle name="Normal 16 2" xfId="1699"/>
    <cellStyle name="Normal 16 2 2" xfId="1700"/>
    <cellStyle name="Normal 16 2_Historic Nickel Prices" xfId="1701"/>
    <cellStyle name="Normal 16 3" xfId="1702"/>
    <cellStyle name="Normal 16_Historic Nickel Prices" xfId="1703"/>
    <cellStyle name="Normal 17" xfId="1704"/>
    <cellStyle name="Normal 17 2" xfId="1705"/>
    <cellStyle name="Normal 17 2 2" xfId="1706"/>
    <cellStyle name="Normal 17 2_Historic Nickel Prices" xfId="1707"/>
    <cellStyle name="Normal 17 3" xfId="1708"/>
    <cellStyle name="Normal 17 3 2" xfId="1709"/>
    <cellStyle name="Normal 17 3_Alumina Prices" xfId="1710"/>
    <cellStyle name="Normal 17_Historic Nickel Prices" xfId="1711"/>
    <cellStyle name="Normal 18" xfId="1712"/>
    <cellStyle name="Normal 18 2" xfId="1713"/>
    <cellStyle name="Normal 18 2 2" xfId="1714"/>
    <cellStyle name="Normal 18 2_Historic Nickel Prices" xfId="1715"/>
    <cellStyle name="Normal 18 3" xfId="1716"/>
    <cellStyle name="Normal 18_Historic Nickel Prices" xfId="1717"/>
    <cellStyle name="Normal 19" xfId="1718"/>
    <cellStyle name="Normal 19 2" xfId="1719"/>
    <cellStyle name="Normal 19 2 2" xfId="1720"/>
    <cellStyle name="Normal 19 2_Historic Nickel Prices" xfId="1721"/>
    <cellStyle name="Normal 19 3" xfId="1722"/>
    <cellStyle name="Normal 19_Base Metals Prices" xfId="1723"/>
    <cellStyle name="Normal 2" xfId="3"/>
    <cellStyle name="Normal 2 10" xfId="1724"/>
    <cellStyle name="Normal 2 11" xfId="1725"/>
    <cellStyle name="Normal 2 2" xfId="1726"/>
    <cellStyle name="Normal 2 2 2" xfId="1727"/>
    <cellStyle name="Normal 2 2 2 2" xfId="1728"/>
    <cellStyle name="Normal 2 2 2 2 2" xfId="1729"/>
    <cellStyle name="Normal 2 2 2 2_Alumina Prices" xfId="1730"/>
    <cellStyle name="Normal 2 2 2 3" xfId="1731"/>
    <cellStyle name="Normal 2 2 2_Alumina Prices" xfId="1732"/>
    <cellStyle name="Normal 2 2 3" xfId="1733"/>
    <cellStyle name="Normal 2 2 3 10" xfId="1734"/>
    <cellStyle name="Normal 2 2 3 11" xfId="1735"/>
    <cellStyle name="Normal 2 2 3 12" xfId="1736"/>
    <cellStyle name="Normal 2 2 3 2" xfId="1737"/>
    <cellStyle name="Normal 2 2 3 2 10" xfId="1738"/>
    <cellStyle name="Normal 2 2 3 2 11" xfId="1739"/>
    <cellStyle name="Normal 2 2 3 2 2" xfId="1740"/>
    <cellStyle name="Normal 2 2 3 2 2 10" xfId="1741"/>
    <cellStyle name="Normal 2 2 3 2 2 2" xfId="1742"/>
    <cellStyle name="Normal 2 2 3 2 2 2 2" xfId="1743"/>
    <cellStyle name="Normal 2 2 3 2 2 2 2 2" xfId="1744"/>
    <cellStyle name="Normal 2 2 3 2 2 2 2_Alumina Prices" xfId="1745"/>
    <cellStyle name="Normal 2 2 3 2 2 2 3" xfId="1746"/>
    <cellStyle name="Normal 2 2 3 2 2 2 4" xfId="1747"/>
    <cellStyle name="Normal 2 2 3 2 2 2 5" xfId="1748"/>
    <cellStyle name="Normal 2 2 3 2 2 2 6" xfId="1749"/>
    <cellStyle name="Normal 2 2 3 2 2 2_Alumina Prices" xfId="1750"/>
    <cellStyle name="Normal 2 2 3 2 2 3" xfId="1751"/>
    <cellStyle name="Normal 2 2 3 2 2 3 2" xfId="1752"/>
    <cellStyle name="Normal 2 2 3 2 2 3_Alumina Prices" xfId="1753"/>
    <cellStyle name="Normal 2 2 3 2 2 4" xfId="1754"/>
    <cellStyle name="Normal 2 2 3 2 2 5" xfId="1755"/>
    <cellStyle name="Normal 2 2 3 2 2 6" xfId="1756"/>
    <cellStyle name="Normal 2 2 3 2 2 7" xfId="1757"/>
    <cellStyle name="Normal 2 2 3 2 2 8" xfId="1758"/>
    <cellStyle name="Normal 2 2 3 2 2 9" xfId="1759"/>
    <cellStyle name="Normal 2 2 3 2 2_Alumina Prices" xfId="1760"/>
    <cellStyle name="Normal 2 2 3 2 3" xfId="1761"/>
    <cellStyle name="Normal 2 2 3 2 3 2" xfId="1762"/>
    <cellStyle name="Normal 2 2 3 2 3 2 2" xfId="1763"/>
    <cellStyle name="Normal 2 2 3 2 3 2_Alumina Prices" xfId="1764"/>
    <cellStyle name="Normal 2 2 3 2 3 3" xfId="1765"/>
    <cellStyle name="Normal 2 2 3 2 3 4" xfId="1766"/>
    <cellStyle name="Normal 2 2 3 2 3 5" xfId="1767"/>
    <cellStyle name="Normal 2 2 3 2 3 6" xfId="1768"/>
    <cellStyle name="Normal 2 2 3 2 3_Alumina Prices" xfId="1769"/>
    <cellStyle name="Normal 2 2 3 2 4" xfId="1770"/>
    <cellStyle name="Normal 2 2 3 2 4 2" xfId="1771"/>
    <cellStyle name="Normal 2 2 3 2 4_Alumina Prices" xfId="1772"/>
    <cellStyle name="Normal 2 2 3 2 5" xfId="1773"/>
    <cellStyle name="Normal 2 2 3 2 6" xfId="1774"/>
    <cellStyle name="Normal 2 2 3 2 7" xfId="1775"/>
    <cellStyle name="Normal 2 2 3 2 8" xfId="1776"/>
    <cellStyle name="Normal 2 2 3 2 9" xfId="1777"/>
    <cellStyle name="Normal 2 2 3 2_Alumina Prices" xfId="1778"/>
    <cellStyle name="Normal 2 2 3 3" xfId="1779"/>
    <cellStyle name="Normal 2 2 3 3 10" xfId="1780"/>
    <cellStyle name="Normal 2 2 3 3 2" xfId="1781"/>
    <cellStyle name="Normal 2 2 3 3 2 2" xfId="1782"/>
    <cellStyle name="Normal 2 2 3 3 2 2 2" xfId="1783"/>
    <cellStyle name="Normal 2 2 3 3 2 2_Alumina Prices" xfId="1784"/>
    <cellStyle name="Normal 2 2 3 3 2 3" xfId="1785"/>
    <cellStyle name="Normal 2 2 3 3 2 4" xfId="1786"/>
    <cellStyle name="Normal 2 2 3 3 2 5" xfId="1787"/>
    <cellStyle name="Normal 2 2 3 3 2 6" xfId="1788"/>
    <cellStyle name="Normal 2 2 3 3 2_Alumina Prices" xfId="1789"/>
    <cellStyle name="Normal 2 2 3 3 3" xfId="1790"/>
    <cellStyle name="Normal 2 2 3 3 3 2" xfId="1791"/>
    <cellStyle name="Normal 2 2 3 3 3_Alumina Prices" xfId="1792"/>
    <cellStyle name="Normal 2 2 3 3 4" xfId="1793"/>
    <cellStyle name="Normal 2 2 3 3 5" xfId="1794"/>
    <cellStyle name="Normal 2 2 3 3 6" xfId="1795"/>
    <cellStyle name="Normal 2 2 3 3 7" xfId="1796"/>
    <cellStyle name="Normal 2 2 3 3 8" xfId="1797"/>
    <cellStyle name="Normal 2 2 3 3 9" xfId="1798"/>
    <cellStyle name="Normal 2 2 3 3_Alumina Prices" xfId="1799"/>
    <cellStyle name="Normal 2 2 3 4" xfId="1800"/>
    <cellStyle name="Normal 2 2 3 4 2" xfId="1801"/>
    <cellStyle name="Normal 2 2 3 4 2 2" xfId="1802"/>
    <cellStyle name="Normal 2 2 3 4 2_Alumina Prices" xfId="1803"/>
    <cellStyle name="Normal 2 2 3 4 3" xfId="1804"/>
    <cellStyle name="Normal 2 2 3 4 4" xfId="1805"/>
    <cellStyle name="Normal 2 2 3 4 5" xfId="1806"/>
    <cellStyle name="Normal 2 2 3 4 6" xfId="1807"/>
    <cellStyle name="Normal 2 2 3 4_Alumina Prices" xfId="1808"/>
    <cellStyle name="Normal 2 2 3 5" xfId="1809"/>
    <cellStyle name="Normal 2 2 3 5 2" xfId="1810"/>
    <cellStyle name="Normal 2 2 3 5_Alumina Prices" xfId="1811"/>
    <cellStyle name="Normal 2 2 3 6" xfId="1812"/>
    <cellStyle name="Normal 2 2 3 7" xfId="1813"/>
    <cellStyle name="Normal 2 2 3 8" xfId="1814"/>
    <cellStyle name="Normal 2 2 3 9" xfId="1815"/>
    <cellStyle name="Normal 2 2 3_Alumina Prices" xfId="1816"/>
    <cellStyle name="Normal 2 2 4" xfId="1817"/>
    <cellStyle name="Normal 2 2 4 10" xfId="1818"/>
    <cellStyle name="Normal 2 2 4 11" xfId="1819"/>
    <cellStyle name="Normal 2 2 4 2" xfId="1820"/>
    <cellStyle name="Normal 2 2 4 2 10" xfId="1821"/>
    <cellStyle name="Normal 2 2 4 2 2" xfId="1822"/>
    <cellStyle name="Normal 2 2 4 2 2 2" xfId="1823"/>
    <cellStyle name="Normal 2 2 4 2 2 2 2" xfId="1824"/>
    <cellStyle name="Normal 2 2 4 2 2 2_Alumina Prices" xfId="1825"/>
    <cellStyle name="Normal 2 2 4 2 2 3" xfId="1826"/>
    <cellStyle name="Normal 2 2 4 2 2 4" xfId="1827"/>
    <cellStyle name="Normal 2 2 4 2 2 5" xfId="1828"/>
    <cellStyle name="Normal 2 2 4 2 2 6" xfId="1829"/>
    <cellStyle name="Normal 2 2 4 2 2_Alumina Prices" xfId="1830"/>
    <cellStyle name="Normal 2 2 4 2 3" xfId="1831"/>
    <cellStyle name="Normal 2 2 4 2 3 2" xfId="1832"/>
    <cellStyle name="Normal 2 2 4 2 3_Alumina Prices" xfId="1833"/>
    <cellStyle name="Normal 2 2 4 2 4" xfId="1834"/>
    <cellStyle name="Normal 2 2 4 2 5" xfId="1835"/>
    <cellStyle name="Normal 2 2 4 2 6" xfId="1836"/>
    <cellStyle name="Normal 2 2 4 2 7" xfId="1837"/>
    <cellStyle name="Normal 2 2 4 2 8" xfId="1838"/>
    <cellStyle name="Normal 2 2 4 2 9" xfId="1839"/>
    <cellStyle name="Normal 2 2 4 2_Alumina Prices" xfId="1840"/>
    <cellStyle name="Normal 2 2 4 3" xfId="1841"/>
    <cellStyle name="Normal 2 2 4 3 2" xfId="1842"/>
    <cellStyle name="Normal 2 2 4 3 2 2" xfId="1843"/>
    <cellStyle name="Normal 2 2 4 3 2_Alumina Prices" xfId="1844"/>
    <cellStyle name="Normal 2 2 4 3 3" xfId="1845"/>
    <cellStyle name="Normal 2 2 4 3 4" xfId="1846"/>
    <cellStyle name="Normal 2 2 4 3 5" xfId="1847"/>
    <cellStyle name="Normal 2 2 4 3 6" xfId="1848"/>
    <cellStyle name="Normal 2 2 4 3_Alumina Prices" xfId="1849"/>
    <cellStyle name="Normal 2 2 4 4" xfId="1850"/>
    <cellStyle name="Normal 2 2 4 4 2" xfId="1851"/>
    <cellStyle name="Normal 2 2 4 4_Alumina Prices" xfId="1852"/>
    <cellStyle name="Normal 2 2 4 5" xfId="1853"/>
    <cellStyle name="Normal 2 2 4 6" xfId="1854"/>
    <cellStyle name="Normal 2 2 4 7" xfId="1855"/>
    <cellStyle name="Normal 2 2 4 8" xfId="1856"/>
    <cellStyle name="Normal 2 2 4 9" xfId="1857"/>
    <cellStyle name="Normal 2 2 4_Alumina Prices" xfId="1858"/>
    <cellStyle name="Normal 2 2 5" xfId="1859"/>
    <cellStyle name="Normal 2 2 5 10" xfId="1860"/>
    <cellStyle name="Normal 2 2 5 2" xfId="1861"/>
    <cellStyle name="Normal 2 2 5 2 2" xfId="1862"/>
    <cellStyle name="Normal 2 2 5 2 2 2" xfId="1863"/>
    <cellStyle name="Normal 2 2 5 2 2_Alumina Prices" xfId="1864"/>
    <cellStyle name="Normal 2 2 5 2 3" xfId="1865"/>
    <cellStyle name="Normal 2 2 5 2 4" xfId="1866"/>
    <cellStyle name="Normal 2 2 5 2 5" xfId="1867"/>
    <cellStyle name="Normal 2 2 5 2 6" xfId="1868"/>
    <cellStyle name="Normal 2 2 5 2_Alumina Prices" xfId="1869"/>
    <cellStyle name="Normal 2 2 5 3" xfId="1870"/>
    <cellStyle name="Normal 2 2 5 3 2" xfId="1871"/>
    <cellStyle name="Normal 2 2 5 3_Alumina Prices" xfId="1872"/>
    <cellStyle name="Normal 2 2 5 4" xfId="1873"/>
    <cellStyle name="Normal 2 2 5 5" xfId="1874"/>
    <cellStyle name="Normal 2 2 5 6" xfId="1875"/>
    <cellStyle name="Normal 2 2 5 7" xfId="1876"/>
    <cellStyle name="Normal 2 2 5 8" xfId="1877"/>
    <cellStyle name="Normal 2 2 5 9" xfId="1878"/>
    <cellStyle name="Normal 2 2 5_Alumina Prices" xfId="1879"/>
    <cellStyle name="Normal 2 2 6" xfId="1880"/>
    <cellStyle name="Normal 2 2 6 2" xfId="1881"/>
    <cellStyle name="Normal 2 2 6 2 2" xfId="1882"/>
    <cellStyle name="Normal 2 2 6 2_Alumina Prices" xfId="1883"/>
    <cellStyle name="Normal 2 2 6 3" xfId="1884"/>
    <cellStyle name="Normal 2 2 6 4" xfId="1885"/>
    <cellStyle name="Normal 2 2 6 5" xfId="1886"/>
    <cellStyle name="Normal 2 2 6 6" xfId="1887"/>
    <cellStyle name="Normal 2 2 6_Alumina Prices" xfId="1888"/>
    <cellStyle name="Normal 2 2 7" xfId="1889"/>
    <cellStyle name="Normal 2 2 7 2" xfId="1890"/>
    <cellStyle name="Normal 2 2 7_Alumina Prices" xfId="1891"/>
    <cellStyle name="Normal 2 2 8" xfId="1892"/>
    <cellStyle name="Normal 2 2 9" xfId="1893"/>
    <cellStyle name="Normal 2 2_Base Metals Prices" xfId="1894"/>
    <cellStyle name="Normal 2 3" xfId="1895"/>
    <cellStyle name="Normal 2 3 2" xfId="1896"/>
    <cellStyle name="Normal 2 3_Base Metals Prices" xfId="1897"/>
    <cellStyle name="Normal 2 4" xfId="1898"/>
    <cellStyle name="Normal 2 4 10" xfId="1899"/>
    <cellStyle name="Normal 2 4 11" xfId="1900"/>
    <cellStyle name="Normal 2 4 12" xfId="1901"/>
    <cellStyle name="Normal 2 4 13" xfId="1902"/>
    <cellStyle name="Normal 2 4 14" xfId="1903"/>
    <cellStyle name="Normal 2 4 15" xfId="1904"/>
    <cellStyle name="Normal 2 4 16" xfId="1905"/>
    <cellStyle name="Normal 2 4 17" xfId="1906"/>
    <cellStyle name="Normal 2 4 18" xfId="1907"/>
    <cellStyle name="Normal 2 4 2" xfId="1908"/>
    <cellStyle name="Normal 2 4 2 10" xfId="1909"/>
    <cellStyle name="Normal 2 4 2 11" xfId="1910"/>
    <cellStyle name="Normal 2 4 2 2" xfId="1911"/>
    <cellStyle name="Normal 2 4 2 2 10" xfId="1912"/>
    <cellStyle name="Normal 2 4 2 2 11" xfId="1913"/>
    <cellStyle name="Normal 2 4 2 2 2" xfId="1914"/>
    <cellStyle name="Normal 2 4 2 2 2 10" xfId="1915"/>
    <cellStyle name="Normal 2 4 2 2 2 2" xfId="1916"/>
    <cellStyle name="Normal 2 4 2 2 2 2 2" xfId="1917"/>
    <cellStyle name="Normal 2 4 2 2 2 2 2 2" xfId="1918"/>
    <cellStyle name="Normal 2 4 2 2 2 2 2_Alumina Prices" xfId="1919"/>
    <cellStyle name="Normal 2 4 2 2 2 2 3" xfId="1920"/>
    <cellStyle name="Normal 2 4 2 2 2 2 4" xfId="1921"/>
    <cellStyle name="Normal 2 4 2 2 2 2 5" xfId="1922"/>
    <cellStyle name="Normal 2 4 2 2 2 2 6" xfId="1923"/>
    <cellStyle name="Normal 2 4 2 2 2 2_Alumina Prices" xfId="1924"/>
    <cellStyle name="Normal 2 4 2 2 2 3" xfId="1925"/>
    <cellStyle name="Normal 2 4 2 2 2 3 2" xfId="1926"/>
    <cellStyle name="Normal 2 4 2 2 2 3_Alumina Prices" xfId="1927"/>
    <cellStyle name="Normal 2 4 2 2 2 4" xfId="1928"/>
    <cellStyle name="Normal 2 4 2 2 2 5" xfId="1929"/>
    <cellStyle name="Normal 2 4 2 2 2 6" xfId="1930"/>
    <cellStyle name="Normal 2 4 2 2 2 7" xfId="1931"/>
    <cellStyle name="Normal 2 4 2 2 2 8" xfId="1932"/>
    <cellStyle name="Normal 2 4 2 2 2 9" xfId="1933"/>
    <cellStyle name="Normal 2 4 2 2 2_Alumina Prices" xfId="1934"/>
    <cellStyle name="Normal 2 4 2 2 3" xfId="1935"/>
    <cellStyle name="Normal 2 4 2 2 3 2" xfId="1936"/>
    <cellStyle name="Normal 2 4 2 2 3 2 2" xfId="1937"/>
    <cellStyle name="Normal 2 4 2 2 3 2_Alumina Prices" xfId="1938"/>
    <cellStyle name="Normal 2 4 2 2 3 3" xfId="1939"/>
    <cellStyle name="Normal 2 4 2 2 3 4" xfId="1940"/>
    <cellStyle name="Normal 2 4 2 2 3 5" xfId="1941"/>
    <cellStyle name="Normal 2 4 2 2 3 6" xfId="1942"/>
    <cellStyle name="Normal 2 4 2 2 3_Alumina Prices" xfId="1943"/>
    <cellStyle name="Normal 2 4 2 2 4" xfId="1944"/>
    <cellStyle name="Normal 2 4 2 2 4 2" xfId="1945"/>
    <cellStyle name="Normal 2 4 2 2 4_Alumina Prices" xfId="1946"/>
    <cellStyle name="Normal 2 4 2 2 5" xfId="1947"/>
    <cellStyle name="Normal 2 4 2 2 6" xfId="1948"/>
    <cellStyle name="Normal 2 4 2 2 7" xfId="1949"/>
    <cellStyle name="Normal 2 4 2 2 8" xfId="1950"/>
    <cellStyle name="Normal 2 4 2 2 9" xfId="1951"/>
    <cellStyle name="Normal 2 4 2 2_Alumina Prices" xfId="1952"/>
    <cellStyle name="Normal 2 4 2 3" xfId="1953"/>
    <cellStyle name="Normal 2 4 2 3 10" xfId="1954"/>
    <cellStyle name="Normal 2 4 2 3 2" xfId="1955"/>
    <cellStyle name="Normal 2 4 2 3 2 2" xfId="1956"/>
    <cellStyle name="Normal 2 4 2 3 2 2 2" xfId="1957"/>
    <cellStyle name="Normal 2 4 2 3 2 2_Alumina Prices" xfId="1958"/>
    <cellStyle name="Normal 2 4 2 3 2 3" xfId="1959"/>
    <cellStyle name="Normal 2 4 2 3 2 4" xfId="1960"/>
    <cellStyle name="Normal 2 4 2 3 2 5" xfId="1961"/>
    <cellStyle name="Normal 2 4 2 3 2 6" xfId="1962"/>
    <cellStyle name="Normal 2 4 2 3 2_Alumina Prices" xfId="1963"/>
    <cellStyle name="Normal 2 4 2 3 3" xfId="1964"/>
    <cellStyle name="Normal 2 4 2 3 3 2" xfId="1965"/>
    <cellStyle name="Normal 2 4 2 3 3_Alumina Prices" xfId="1966"/>
    <cellStyle name="Normal 2 4 2 3 4" xfId="1967"/>
    <cellStyle name="Normal 2 4 2 3 5" xfId="1968"/>
    <cellStyle name="Normal 2 4 2 3 6" xfId="1969"/>
    <cellStyle name="Normal 2 4 2 3 7" xfId="1970"/>
    <cellStyle name="Normal 2 4 2 3 8" xfId="1971"/>
    <cellStyle name="Normal 2 4 2 3 9" xfId="1972"/>
    <cellStyle name="Normal 2 4 2 3_Alumina Prices" xfId="1973"/>
    <cellStyle name="Normal 2 4 2 4" xfId="1974"/>
    <cellStyle name="Normal 2 4 2 4 2" xfId="1975"/>
    <cellStyle name="Normal 2 4 2 4 2 2" xfId="1976"/>
    <cellStyle name="Normal 2 4 2 4 2_Alumina Prices" xfId="1977"/>
    <cellStyle name="Normal 2 4 2 4 3" xfId="1978"/>
    <cellStyle name="Normal 2 4 2 4 4" xfId="1979"/>
    <cellStyle name="Normal 2 4 2 4 5" xfId="1980"/>
    <cellStyle name="Normal 2 4 2 4 6" xfId="1981"/>
    <cellStyle name="Normal 2 4 2 4_Alumina Prices" xfId="1982"/>
    <cellStyle name="Normal 2 4 2 5" xfId="1983"/>
    <cellStyle name="Normal 2 4 2 6" xfId="1984"/>
    <cellStyle name="Normal 2 4 2 7" xfId="1985"/>
    <cellStyle name="Normal 2 4 2 8" xfId="1986"/>
    <cellStyle name="Normal 2 4 2 9" xfId="1987"/>
    <cellStyle name="Normal 2 4 2_Alumina Prices" xfId="1988"/>
    <cellStyle name="Normal 2 4 3" xfId="1989"/>
    <cellStyle name="Normal 2 4 3 10" xfId="1990"/>
    <cellStyle name="Normal 2 4 3 11" xfId="1991"/>
    <cellStyle name="Normal 2 4 3 2" xfId="1992"/>
    <cellStyle name="Normal 2 4 3 2 10" xfId="1993"/>
    <cellStyle name="Normal 2 4 3 2 2" xfId="1994"/>
    <cellStyle name="Normal 2 4 3 2 2 2" xfId="1995"/>
    <cellStyle name="Normal 2 4 3 2 2 2 2" xfId="1996"/>
    <cellStyle name="Normal 2 4 3 2 2 2_Alumina Prices" xfId="1997"/>
    <cellStyle name="Normal 2 4 3 2 2 3" xfId="1998"/>
    <cellStyle name="Normal 2 4 3 2 2 4" xfId="1999"/>
    <cellStyle name="Normal 2 4 3 2 2 5" xfId="2000"/>
    <cellStyle name="Normal 2 4 3 2 2 6" xfId="2001"/>
    <cellStyle name="Normal 2 4 3 2 2_Alumina Prices" xfId="2002"/>
    <cellStyle name="Normal 2 4 3 2 3" xfId="2003"/>
    <cellStyle name="Normal 2 4 3 2 3 2" xfId="2004"/>
    <cellStyle name="Normal 2 4 3 2 3_Alumina Prices" xfId="2005"/>
    <cellStyle name="Normal 2 4 3 2 4" xfId="2006"/>
    <cellStyle name="Normal 2 4 3 2 5" xfId="2007"/>
    <cellStyle name="Normal 2 4 3 2 6" xfId="2008"/>
    <cellStyle name="Normal 2 4 3 2 7" xfId="2009"/>
    <cellStyle name="Normal 2 4 3 2 8" xfId="2010"/>
    <cellStyle name="Normal 2 4 3 2 9" xfId="2011"/>
    <cellStyle name="Normal 2 4 3 2_Alumina Prices" xfId="2012"/>
    <cellStyle name="Normal 2 4 3 3" xfId="2013"/>
    <cellStyle name="Normal 2 4 3 3 2" xfId="2014"/>
    <cellStyle name="Normal 2 4 3 3 2 2" xfId="2015"/>
    <cellStyle name="Normal 2 4 3 3 2_Alumina Prices" xfId="2016"/>
    <cellStyle name="Normal 2 4 3 3 3" xfId="2017"/>
    <cellStyle name="Normal 2 4 3 3 4" xfId="2018"/>
    <cellStyle name="Normal 2 4 3 3 5" xfId="2019"/>
    <cellStyle name="Normal 2 4 3 3 6" xfId="2020"/>
    <cellStyle name="Normal 2 4 3 3_Alumina Prices" xfId="2021"/>
    <cellStyle name="Normal 2 4 3 4" xfId="2022"/>
    <cellStyle name="Normal 2 4 3 4 2" xfId="2023"/>
    <cellStyle name="Normal 2 4 3 4_Alumina Prices" xfId="2024"/>
    <cellStyle name="Normal 2 4 3 5" xfId="2025"/>
    <cellStyle name="Normal 2 4 3 6" xfId="2026"/>
    <cellStyle name="Normal 2 4 3 7" xfId="2027"/>
    <cellStyle name="Normal 2 4 3 8" xfId="2028"/>
    <cellStyle name="Normal 2 4 3 9" xfId="2029"/>
    <cellStyle name="Normal 2 4 3_Alumina Prices" xfId="2030"/>
    <cellStyle name="Normal 2 4 4" xfId="2031"/>
    <cellStyle name="Normal 2 4 4 10" xfId="2032"/>
    <cellStyle name="Normal 2 4 4 2" xfId="2033"/>
    <cellStyle name="Normal 2 4 4 2 2" xfId="2034"/>
    <cellStyle name="Normal 2 4 4 2 2 2" xfId="2035"/>
    <cellStyle name="Normal 2 4 4 2 2_Alumina Prices" xfId="2036"/>
    <cellStyle name="Normal 2 4 4 2 3" xfId="2037"/>
    <cellStyle name="Normal 2 4 4 2 4" xfId="2038"/>
    <cellStyle name="Normal 2 4 4 2 5" xfId="2039"/>
    <cellStyle name="Normal 2 4 4 2 6" xfId="2040"/>
    <cellStyle name="Normal 2 4 4 2_Alumina Prices" xfId="2041"/>
    <cellStyle name="Normal 2 4 4 3" xfId="2042"/>
    <cellStyle name="Normal 2 4 4 3 2" xfId="2043"/>
    <cellStyle name="Normal 2 4 4 3_Alumina Prices" xfId="2044"/>
    <cellStyle name="Normal 2 4 4 4" xfId="2045"/>
    <cellStyle name="Normal 2 4 4 5" xfId="2046"/>
    <cellStyle name="Normal 2 4 4 6" xfId="2047"/>
    <cellStyle name="Normal 2 4 4 7" xfId="2048"/>
    <cellStyle name="Normal 2 4 4 8" xfId="2049"/>
    <cellStyle name="Normal 2 4 4 9" xfId="2050"/>
    <cellStyle name="Normal 2 4 4_Alumina Prices" xfId="2051"/>
    <cellStyle name="Normal 2 4 5" xfId="2052"/>
    <cellStyle name="Normal 2 4 5 2" xfId="2053"/>
    <cellStyle name="Normal 2 4 5 2 2" xfId="2054"/>
    <cellStyle name="Normal 2 4 5 2_Alumina Prices" xfId="2055"/>
    <cellStyle name="Normal 2 4 5 3" xfId="2056"/>
    <cellStyle name="Normal 2 4 5 4" xfId="2057"/>
    <cellStyle name="Normal 2 4 5 5" xfId="2058"/>
    <cellStyle name="Normal 2 4 5 6" xfId="2059"/>
    <cellStyle name="Normal 2 4 5 7" xfId="2060"/>
    <cellStyle name="Normal 2 4 5_Alumina Prices" xfId="2061"/>
    <cellStyle name="Normal 2 4 6" xfId="2062"/>
    <cellStyle name="Normal 2 4 6 2" xfId="2063"/>
    <cellStyle name="Normal 2 4 6_Alumina Prices" xfId="2064"/>
    <cellStyle name="Normal 2 4 7" xfId="2065"/>
    <cellStyle name="Normal 2 4 8" xfId="2066"/>
    <cellStyle name="Normal 2 4 9" xfId="2067"/>
    <cellStyle name="Normal 2 4_Alumina Prices" xfId="2068"/>
    <cellStyle name="Normal 2 5" xfId="2069"/>
    <cellStyle name="Normal 2 5 10" xfId="2070"/>
    <cellStyle name="Normal 2 5 11" xfId="2071"/>
    <cellStyle name="Normal 2 5 2" xfId="2072"/>
    <cellStyle name="Normal 2 5 2 10" xfId="2073"/>
    <cellStyle name="Normal 2 5 2 11" xfId="2074"/>
    <cellStyle name="Normal 2 5 2 12" xfId="2075"/>
    <cellStyle name="Normal 2 5 2 2" xfId="2076"/>
    <cellStyle name="Normal 2 5 2 2 10" xfId="2077"/>
    <cellStyle name="Normal 2 5 2 2 11" xfId="2078"/>
    <cellStyle name="Normal 2 5 2 2 2" xfId="2079"/>
    <cellStyle name="Normal 2 5 2 2 2 10" xfId="2080"/>
    <cellStyle name="Normal 2 5 2 2 2 2" xfId="2081"/>
    <cellStyle name="Normal 2 5 2 2 2 2 2" xfId="2082"/>
    <cellStyle name="Normal 2 5 2 2 2 2 2 2" xfId="2083"/>
    <cellStyle name="Normal 2 5 2 2 2 2 2_Alumina Prices" xfId="2084"/>
    <cellStyle name="Normal 2 5 2 2 2 2 3" xfId="2085"/>
    <cellStyle name="Normal 2 5 2 2 2 2 4" xfId="2086"/>
    <cellStyle name="Normal 2 5 2 2 2 2 5" xfId="2087"/>
    <cellStyle name="Normal 2 5 2 2 2 2 6" xfId="2088"/>
    <cellStyle name="Normal 2 5 2 2 2 2_Alumina Prices" xfId="2089"/>
    <cellStyle name="Normal 2 5 2 2 2 3" xfId="2090"/>
    <cellStyle name="Normal 2 5 2 2 2 3 2" xfId="2091"/>
    <cellStyle name="Normal 2 5 2 2 2 3_Alumina Prices" xfId="2092"/>
    <cellStyle name="Normal 2 5 2 2 2 4" xfId="2093"/>
    <cellStyle name="Normal 2 5 2 2 2 5" xfId="2094"/>
    <cellStyle name="Normal 2 5 2 2 2 6" xfId="2095"/>
    <cellStyle name="Normal 2 5 2 2 2 7" xfId="2096"/>
    <cellStyle name="Normal 2 5 2 2 2 8" xfId="2097"/>
    <cellStyle name="Normal 2 5 2 2 2 9" xfId="2098"/>
    <cellStyle name="Normal 2 5 2 2 2_Alumina Prices" xfId="2099"/>
    <cellStyle name="Normal 2 5 2 2 3" xfId="2100"/>
    <cellStyle name="Normal 2 5 2 2 3 2" xfId="2101"/>
    <cellStyle name="Normal 2 5 2 2 3 2 2" xfId="2102"/>
    <cellStyle name="Normal 2 5 2 2 3 2_Alumina Prices" xfId="2103"/>
    <cellStyle name="Normal 2 5 2 2 3 3" xfId="2104"/>
    <cellStyle name="Normal 2 5 2 2 3 4" xfId="2105"/>
    <cellStyle name="Normal 2 5 2 2 3 5" xfId="2106"/>
    <cellStyle name="Normal 2 5 2 2 3 6" xfId="2107"/>
    <cellStyle name="Normal 2 5 2 2 3_Alumina Prices" xfId="2108"/>
    <cellStyle name="Normal 2 5 2 2 4" xfId="2109"/>
    <cellStyle name="Normal 2 5 2 2 4 2" xfId="2110"/>
    <cellStyle name="Normal 2 5 2 2 4_Alumina Prices" xfId="2111"/>
    <cellStyle name="Normal 2 5 2 2 5" xfId="2112"/>
    <cellStyle name="Normal 2 5 2 2 6" xfId="2113"/>
    <cellStyle name="Normal 2 5 2 2 7" xfId="2114"/>
    <cellStyle name="Normal 2 5 2 2 8" xfId="2115"/>
    <cellStyle name="Normal 2 5 2 2 9" xfId="2116"/>
    <cellStyle name="Normal 2 5 2 2_Alumina Prices" xfId="2117"/>
    <cellStyle name="Normal 2 5 2 3" xfId="2118"/>
    <cellStyle name="Normal 2 5 2 3 10" xfId="2119"/>
    <cellStyle name="Normal 2 5 2 3 2" xfId="2120"/>
    <cellStyle name="Normal 2 5 2 3 2 2" xfId="2121"/>
    <cellStyle name="Normal 2 5 2 3 2 2 2" xfId="2122"/>
    <cellStyle name="Normal 2 5 2 3 2 2_Alumina Prices" xfId="2123"/>
    <cellStyle name="Normal 2 5 2 3 2 3" xfId="2124"/>
    <cellStyle name="Normal 2 5 2 3 2 4" xfId="2125"/>
    <cellStyle name="Normal 2 5 2 3 2 5" xfId="2126"/>
    <cellStyle name="Normal 2 5 2 3 2 6" xfId="2127"/>
    <cellStyle name="Normal 2 5 2 3 2_Alumina Prices" xfId="2128"/>
    <cellStyle name="Normal 2 5 2 3 3" xfId="2129"/>
    <cellStyle name="Normal 2 5 2 3 3 2" xfId="2130"/>
    <cellStyle name="Normal 2 5 2 3 3_Alumina Prices" xfId="2131"/>
    <cellStyle name="Normal 2 5 2 3 4" xfId="2132"/>
    <cellStyle name="Normal 2 5 2 3 5" xfId="2133"/>
    <cellStyle name="Normal 2 5 2 3 6" xfId="2134"/>
    <cellStyle name="Normal 2 5 2 3 7" xfId="2135"/>
    <cellStyle name="Normal 2 5 2 3 8" xfId="2136"/>
    <cellStyle name="Normal 2 5 2 3 9" xfId="2137"/>
    <cellStyle name="Normal 2 5 2 3_Alumina Prices" xfId="2138"/>
    <cellStyle name="Normal 2 5 2 4" xfId="2139"/>
    <cellStyle name="Normal 2 5 2 4 2" xfId="2140"/>
    <cellStyle name="Normal 2 5 2 4 2 2" xfId="2141"/>
    <cellStyle name="Normal 2 5 2 4 2_Alumina Prices" xfId="2142"/>
    <cellStyle name="Normal 2 5 2 4 3" xfId="2143"/>
    <cellStyle name="Normal 2 5 2 4 4" xfId="2144"/>
    <cellStyle name="Normal 2 5 2 4 5" xfId="2145"/>
    <cellStyle name="Normal 2 5 2 4 6" xfId="2146"/>
    <cellStyle name="Normal 2 5 2 4_Alumina Prices" xfId="2147"/>
    <cellStyle name="Normal 2 5 2 5" xfId="2148"/>
    <cellStyle name="Normal 2 5 2 5 2" xfId="2149"/>
    <cellStyle name="Normal 2 5 2 5_Alumina Prices" xfId="2150"/>
    <cellStyle name="Normal 2 5 2 6" xfId="2151"/>
    <cellStyle name="Normal 2 5 2 6 2" xfId="2152"/>
    <cellStyle name="Normal 2 5 2 6_Alumina Prices" xfId="2153"/>
    <cellStyle name="Normal 2 5 2 7" xfId="2154"/>
    <cellStyle name="Normal 2 5 2 8" xfId="2155"/>
    <cellStyle name="Normal 2 5 2 9" xfId="2156"/>
    <cellStyle name="Normal 2 5 2_Alumina Prices" xfId="2157"/>
    <cellStyle name="Normal 2 5 3" xfId="2158"/>
    <cellStyle name="Normal 2 5 3 10" xfId="2159"/>
    <cellStyle name="Normal 2 5 3 11" xfId="2160"/>
    <cellStyle name="Normal 2 5 3 2" xfId="2161"/>
    <cellStyle name="Normal 2 5 3 2 10" xfId="2162"/>
    <cellStyle name="Normal 2 5 3 2 2" xfId="2163"/>
    <cellStyle name="Normal 2 5 3 2 2 2" xfId="2164"/>
    <cellStyle name="Normal 2 5 3 2 2 2 2" xfId="2165"/>
    <cellStyle name="Normal 2 5 3 2 2 2_Alumina Prices" xfId="2166"/>
    <cellStyle name="Normal 2 5 3 2 2 3" xfId="2167"/>
    <cellStyle name="Normal 2 5 3 2 2 4" xfId="2168"/>
    <cellStyle name="Normal 2 5 3 2 2 5" xfId="2169"/>
    <cellStyle name="Normal 2 5 3 2 2 6" xfId="2170"/>
    <cellStyle name="Normal 2 5 3 2 2_Alumina Prices" xfId="2171"/>
    <cellStyle name="Normal 2 5 3 2 3" xfId="2172"/>
    <cellStyle name="Normal 2 5 3 2 3 2" xfId="2173"/>
    <cellStyle name="Normal 2 5 3 2 3_Alumina Prices" xfId="2174"/>
    <cellStyle name="Normal 2 5 3 2 4" xfId="2175"/>
    <cellStyle name="Normal 2 5 3 2 5" xfId="2176"/>
    <cellStyle name="Normal 2 5 3 2 6" xfId="2177"/>
    <cellStyle name="Normal 2 5 3 2 7" xfId="2178"/>
    <cellStyle name="Normal 2 5 3 2 8" xfId="2179"/>
    <cellStyle name="Normal 2 5 3 2 9" xfId="2180"/>
    <cellStyle name="Normal 2 5 3 2_Alumina Prices" xfId="2181"/>
    <cellStyle name="Normal 2 5 3 3" xfId="2182"/>
    <cellStyle name="Normal 2 5 3 3 2" xfId="2183"/>
    <cellStyle name="Normal 2 5 3 3 2 2" xfId="2184"/>
    <cellStyle name="Normal 2 5 3 3 2_Alumina Prices" xfId="2185"/>
    <cellStyle name="Normal 2 5 3 3 3" xfId="2186"/>
    <cellStyle name="Normal 2 5 3 3 4" xfId="2187"/>
    <cellStyle name="Normal 2 5 3 3 5" xfId="2188"/>
    <cellStyle name="Normal 2 5 3 3 6" xfId="2189"/>
    <cellStyle name="Normal 2 5 3 3_Alumina Prices" xfId="2190"/>
    <cellStyle name="Normal 2 5 3 4" xfId="2191"/>
    <cellStyle name="Normal 2 5 3 4 2" xfId="2192"/>
    <cellStyle name="Normal 2 5 3 4_Alumina Prices" xfId="2193"/>
    <cellStyle name="Normal 2 5 3 5" xfId="2194"/>
    <cellStyle name="Normal 2 5 3 5 2" xfId="2195"/>
    <cellStyle name="Normal 2 5 3 5_Alumina Prices" xfId="2196"/>
    <cellStyle name="Normal 2 5 3 6" xfId="2197"/>
    <cellStyle name="Normal 2 5 3 7" xfId="2198"/>
    <cellStyle name="Normal 2 5 3 8" xfId="2199"/>
    <cellStyle name="Normal 2 5 3 9" xfId="2200"/>
    <cellStyle name="Normal 2 5 3_Alumina Prices" xfId="2201"/>
    <cellStyle name="Normal 2 5 4" xfId="2202"/>
    <cellStyle name="Normal 2 5 4 10" xfId="2203"/>
    <cellStyle name="Normal 2 5 4 2" xfId="2204"/>
    <cellStyle name="Normal 2 5 4 2 2" xfId="2205"/>
    <cellStyle name="Normal 2 5 4 2 2 2" xfId="2206"/>
    <cellStyle name="Normal 2 5 4 2 2_Alumina Prices" xfId="2207"/>
    <cellStyle name="Normal 2 5 4 2 3" xfId="2208"/>
    <cellStyle name="Normal 2 5 4 2 4" xfId="2209"/>
    <cellStyle name="Normal 2 5 4 2 5" xfId="2210"/>
    <cellStyle name="Normal 2 5 4 2 6" xfId="2211"/>
    <cellStyle name="Normal 2 5 4 2_Alumina Prices" xfId="2212"/>
    <cellStyle name="Normal 2 5 4 3" xfId="2213"/>
    <cellStyle name="Normal 2 5 4 3 2" xfId="2214"/>
    <cellStyle name="Normal 2 5 4 3_Alumina Prices" xfId="2215"/>
    <cellStyle name="Normal 2 5 4 4" xfId="2216"/>
    <cellStyle name="Normal 2 5 4 5" xfId="2217"/>
    <cellStyle name="Normal 2 5 4 6" xfId="2218"/>
    <cellStyle name="Normal 2 5 4 7" xfId="2219"/>
    <cellStyle name="Normal 2 5 4 8" xfId="2220"/>
    <cellStyle name="Normal 2 5 4 9" xfId="2221"/>
    <cellStyle name="Normal 2 5 4_Alumina Prices" xfId="2222"/>
    <cellStyle name="Normal 2 5 5" xfId="2223"/>
    <cellStyle name="Normal 2 5 5 2" xfId="2224"/>
    <cellStyle name="Normal 2 5 5 2 2" xfId="2225"/>
    <cellStyle name="Normal 2 5 5 2_Alumina Prices" xfId="2226"/>
    <cellStyle name="Normal 2 5 5 3" xfId="2227"/>
    <cellStyle name="Normal 2 5 5 4" xfId="2228"/>
    <cellStyle name="Normal 2 5 5 5" xfId="2229"/>
    <cellStyle name="Normal 2 5 5 6" xfId="2230"/>
    <cellStyle name="Normal 2 5 5_Alumina Prices" xfId="2231"/>
    <cellStyle name="Normal 2 5 6" xfId="2232"/>
    <cellStyle name="Normal 2 5 7" xfId="2233"/>
    <cellStyle name="Normal 2 5 8" xfId="2234"/>
    <cellStyle name="Normal 2 5 9" xfId="2235"/>
    <cellStyle name="Normal 2 5_Alumina Prices" xfId="2236"/>
    <cellStyle name="Normal 2 6" xfId="2237"/>
    <cellStyle name="Normal 2 6 2" xfId="2238"/>
    <cellStyle name="Normal 2 6 3" xfId="2239"/>
    <cellStyle name="Normal 2 7" xfId="2240"/>
    <cellStyle name="Normal 2 8" xfId="2241"/>
    <cellStyle name="Normal 2 9" xfId="2242"/>
    <cellStyle name="Normal 2_Base Metals Prices" xfId="2243"/>
    <cellStyle name="Normal 20" xfId="2244"/>
    <cellStyle name="Normal 20 2" xfId="2245"/>
    <cellStyle name="Normal 20 2 2" xfId="2246"/>
    <cellStyle name="Normal 20 2_Historic Nickel Prices" xfId="2247"/>
    <cellStyle name="Normal 20 3" xfId="2248"/>
    <cellStyle name="Normal 20 3 2" xfId="2249"/>
    <cellStyle name="Normal 20 3_Alumina Prices" xfId="2250"/>
    <cellStyle name="Normal 20_Gold Price" xfId="2251"/>
    <cellStyle name="Normal 21" xfId="2252"/>
    <cellStyle name="Normal 21 2" xfId="2253"/>
    <cellStyle name="Normal 21 2 2" xfId="2254"/>
    <cellStyle name="Normal 21 2_Historic Nickel Prices" xfId="2255"/>
    <cellStyle name="Normal 21 3" xfId="2256"/>
    <cellStyle name="Normal 21_Base Metals Prices" xfId="2257"/>
    <cellStyle name="Normal 22" xfId="2258"/>
    <cellStyle name="Normal 22 2" xfId="2259"/>
    <cellStyle name="Normal 22 2 2" xfId="2260"/>
    <cellStyle name="Normal 22 2_Historic Nickel Prices" xfId="2261"/>
    <cellStyle name="Normal 22 3" xfId="2262"/>
    <cellStyle name="Normal 22_Base Metals Prices" xfId="2263"/>
    <cellStyle name="Normal 23" xfId="2264"/>
    <cellStyle name="Normal 23 2" xfId="2265"/>
    <cellStyle name="Normal 23 2 2" xfId="2266"/>
    <cellStyle name="Normal 23 2_Historic Nickel Prices" xfId="2267"/>
    <cellStyle name="Normal 23 3" xfId="2268"/>
    <cellStyle name="Normal 23_Base Metals Prices" xfId="2269"/>
    <cellStyle name="Normal 24" xfId="2270"/>
    <cellStyle name="Normal 24 2" xfId="2271"/>
    <cellStyle name="Normal 24 3" xfId="2272"/>
    <cellStyle name="Normal 24_Base Metals Prices" xfId="2273"/>
    <cellStyle name="Normal 25" xfId="2274"/>
    <cellStyle name="Normal 25 2" xfId="2275"/>
    <cellStyle name="Normal 25 3" xfId="2276"/>
    <cellStyle name="Normal 25_Base Metals Prices" xfId="2277"/>
    <cellStyle name="Normal 26" xfId="2278"/>
    <cellStyle name="Normal 26 2" xfId="2279"/>
    <cellStyle name="Normal 26 3" xfId="2280"/>
    <cellStyle name="Normal 26_Base Metals Prices" xfId="2281"/>
    <cellStyle name="Normal 27" xfId="2282"/>
    <cellStyle name="Normal 27 2" xfId="2283"/>
    <cellStyle name="Normal 27 3" xfId="2284"/>
    <cellStyle name="Normal 27_Base Metals Prices" xfId="2285"/>
    <cellStyle name="Normal 28" xfId="2286"/>
    <cellStyle name="Normal 28 2" xfId="2287"/>
    <cellStyle name="Normal 28 3" xfId="2288"/>
    <cellStyle name="Normal 28 4" xfId="2289"/>
    <cellStyle name="Normal 28_Base Metals Prices" xfId="2290"/>
    <cellStyle name="Normal 29" xfId="2291"/>
    <cellStyle name="Normal 29 2" xfId="2292"/>
    <cellStyle name="Normal 29 2 2" xfId="2293"/>
    <cellStyle name="Normal 29 3" xfId="2294"/>
    <cellStyle name="Normal 29 4" xfId="2295"/>
    <cellStyle name="Normal 29 5" xfId="2296"/>
    <cellStyle name="Normal 3" xfId="2297"/>
    <cellStyle name="Normal 3 2" xfId="2298"/>
    <cellStyle name="Normal 3 2 2" xfId="2299"/>
    <cellStyle name="Normal 3 3" xfId="2300"/>
    <cellStyle name="Normal 3 4" xfId="2301"/>
    <cellStyle name="Normal 3 5" xfId="2302"/>
    <cellStyle name="Normal 3 6" xfId="2303"/>
    <cellStyle name="Normal 3_Base Metals Prices" xfId="2304"/>
    <cellStyle name="Normal 30" xfId="2305"/>
    <cellStyle name="Normal 30 2" xfId="2306"/>
    <cellStyle name="Normal 30_Historic Nickel Prices" xfId="2307"/>
    <cellStyle name="Normal 31" xfId="2308"/>
    <cellStyle name="Normal 31 10" xfId="2309"/>
    <cellStyle name="Normal 31 11" xfId="2310"/>
    <cellStyle name="Normal 31 12" xfId="2311"/>
    <cellStyle name="Normal 31 13" xfId="2312"/>
    <cellStyle name="Normal 31 14" xfId="2313"/>
    <cellStyle name="Normal 31 15" xfId="2314"/>
    <cellStyle name="Normal 31 16" xfId="2315"/>
    <cellStyle name="Normal 31 17" xfId="2316"/>
    <cellStyle name="Normal 31 18" xfId="2317"/>
    <cellStyle name="Normal 31 19" xfId="2318"/>
    <cellStyle name="Normal 31 2" xfId="2319"/>
    <cellStyle name="Normal 31 2 2" xfId="2320"/>
    <cellStyle name="Normal 31 2_Alumina Prices" xfId="2321"/>
    <cellStyle name="Normal 31 20" xfId="2322"/>
    <cellStyle name="Normal 31 21" xfId="2323"/>
    <cellStyle name="Normal 31 22" xfId="2324"/>
    <cellStyle name="Normal 31 23" xfId="2325"/>
    <cellStyle name="Normal 31 24" xfId="2326"/>
    <cellStyle name="Normal 31 25" xfId="2327"/>
    <cellStyle name="Normal 31 26" xfId="2328"/>
    <cellStyle name="Normal 31 27" xfId="2329"/>
    <cellStyle name="Normal 31 28" xfId="2330"/>
    <cellStyle name="Normal 31 3" xfId="2331"/>
    <cellStyle name="Normal 31 3 2" xfId="2332"/>
    <cellStyle name="Normal 31 3_Alumina Prices" xfId="2333"/>
    <cellStyle name="Normal 31 4" xfId="2334"/>
    <cellStyle name="Normal 31 5" xfId="2335"/>
    <cellStyle name="Normal 31 6" xfId="2336"/>
    <cellStyle name="Normal 31 7" xfId="2337"/>
    <cellStyle name="Normal 31 8" xfId="2338"/>
    <cellStyle name="Normal 31 9" xfId="2339"/>
    <cellStyle name="Normal 31_Alumina Prices" xfId="2340"/>
    <cellStyle name="Normal 32" xfId="2341"/>
    <cellStyle name="Normal 32 2" xfId="2342"/>
    <cellStyle name="Normal 32 2 10" xfId="2343"/>
    <cellStyle name="Normal 32 2 2" xfId="2344"/>
    <cellStyle name="Normal 32 2 2 2" xfId="2345"/>
    <cellStyle name="Normal 32 2 2_Alumina Prices" xfId="2346"/>
    <cellStyle name="Normal 32 2 3" xfId="2347"/>
    <cellStyle name="Normal 32 2 4" xfId="2348"/>
    <cellStyle name="Normal 32 2 5" xfId="2349"/>
    <cellStyle name="Normal 32 2 6" xfId="2350"/>
    <cellStyle name="Normal 32 2 7" xfId="2351"/>
    <cellStyle name="Normal 32 2 8" xfId="2352"/>
    <cellStyle name="Normal 32 2 9" xfId="2353"/>
    <cellStyle name="Normal 32 2_Alumina Prices" xfId="2354"/>
    <cellStyle name="Normal 32 3" xfId="2355"/>
    <cellStyle name="Normal 32 4" xfId="2356"/>
    <cellStyle name="Normal 32 5" xfId="3662"/>
    <cellStyle name="Normal 32_Historic Nickel Prices" xfId="2357"/>
    <cellStyle name="Normal 33" xfId="2358"/>
    <cellStyle name="Normal 33 2" xfId="2359"/>
    <cellStyle name="Normal 33 2 2" xfId="2360"/>
    <cellStyle name="Normal 33 2 2 2" xfId="2361"/>
    <cellStyle name="Normal 33 2 2_Alumina Prices" xfId="2362"/>
    <cellStyle name="Normal 33 2 3" xfId="2363"/>
    <cellStyle name="Normal 33 2 4" xfId="2364"/>
    <cellStyle name="Normal 33 2 5" xfId="2365"/>
    <cellStyle name="Normal 33 2 6" xfId="2366"/>
    <cellStyle name="Normal 33 2 7" xfId="2367"/>
    <cellStyle name="Normal 33 2 8" xfId="2368"/>
    <cellStyle name="Normal 33 2 9" xfId="2369"/>
    <cellStyle name="Normal 33 2_Alumina Prices" xfId="2370"/>
    <cellStyle name="Normal 33 3" xfId="2371"/>
    <cellStyle name="Normal 33 4" xfId="2372"/>
    <cellStyle name="Normal 34" xfId="2373"/>
    <cellStyle name="Normal 34 2" xfId="2374"/>
    <cellStyle name="Normal 34 2 10" xfId="2375"/>
    <cellStyle name="Normal 34 2 2" xfId="2376"/>
    <cellStyle name="Normal 34 2 2 2" xfId="2377"/>
    <cellStyle name="Normal 34 2 2_Alumina Prices" xfId="2378"/>
    <cellStyle name="Normal 34 2 3" xfId="2379"/>
    <cellStyle name="Normal 34 2 4" xfId="2380"/>
    <cellStyle name="Normal 34 2 5" xfId="2381"/>
    <cellStyle name="Normal 34 2 6" xfId="2382"/>
    <cellStyle name="Normal 34 2 7" xfId="2383"/>
    <cellStyle name="Normal 34 2 8" xfId="2384"/>
    <cellStyle name="Normal 34 2 9" xfId="2385"/>
    <cellStyle name="Normal 34 2_Alumina Prices" xfId="2386"/>
    <cellStyle name="Normal 34 3" xfId="2387"/>
    <cellStyle name="Normal 34 4" xfId="2388"/>
    <cellStyle name="Normal 34_Base Metals Prices" xfId="2389"/>
    <cellStyle name="Normal 35" xfId="2390"/>
    <cellStyle name="Normal 35 10" xfId="2391"/>
    <cellStyle name="Normal 35 11" xfId="2392"/>
    <cellStyle name="Normal 35 12" xfId="2393"/>
    <cellStyle name="Normal 35 13" xfId="2394"/>
    <cellStyle name="Normal 35 14" xfId="2395"/>
    <cellStyle name="Normal 35 15" xfId="2396"/>
    <cellStyle name="Normal 35 16" xfId="2397"/>
    <cellStyle name="Normal 35 17" xfId="2398"/>
    <cellStyle name="Normal 35 18" xfId="2399"/>
    <cellStyle name="Normal 35 19" xfId="2400"/>
    <cellStyle name="Normal 35 2" xfId="2401"/>
    <cellStyle name="Normal 35 2 2" xfId="2402"/>
    <cellStyle name="Normal 35 2_Alumina Prices" xfId="2403"/>
    <cellStyle name="Normal 35 20" xfId="2404"/>
    <cellStyle name="Normal 35 21" xfId="2405"/>
    <cellStyle name="Normal 35 22" xfId="2406"/>
    <cellStyle name="Normal 35 23" xfId="2407"/>
    <cellStyle name="Normal 35 24" xfId="2408"/>
    <cellStyle name="Normal 35 25" xfId="2409"/>
    <cellStyle name="Normal 35 26" xfId="2410"/>
    <cellStyle name="Normal 35 27" xfId="2411"/>
    <cellStyle name="Normal 35 28" xfId="2412"/>
    <cellStyle name="Normal 35 3" xfId="2413"/>
    <cellStyle name="Normal 35 3 2" xfId="2414"/>
    <cellStyle name="Normal 35 3_Alumina Prices" xfId="2415"/>
    <cellStyle name="Normal 35 4" xfId="2416"/>
    <cellStyle name="Normal 35 4 2" xfId="2417"/>
    <cellStyle name="Normal 35 4_Alumina Prices" xfId="2418"/>
    <cellStyle name="Normal 35 5" xfId="2419"/>
    <cellStyle name="Normal 35 6" xfId="2420"/>
    <cellStyle name="Normal 35 7" xfId="2421"/>
    <cellStyle name="Normal 35 8" xfId="2422"/>
    <cellStyle name="Normal 35 9" xfId="2423"/>
    <cellStyle name="Normal 35_Alumina Prices" xfId="2424"/>
    <cellStyle name="Normal 36" xfId="2425"/>
    <cellStyle name="Normal 36 10" xfId="2426"/>
    <cellStyle name="Normal 36 11" xfId="2427"/>
    <cellStyle name="Normal 36 12" xfId="2428"/>
    <cellStyle name="Normal 36 13" xfId="2429"/>
    <cellStyle name="Normal 36 14" xfId="2430"/>
    <cellStyle name="Normal 36 15" xfId="2431"/>
    <cellStyle name="Normal 36 16" xfId="2432"/>
    <cellStyle name="Normal 36 17" xfId="2433"/>
    <cellStyle name="Normal 36 18" xfId="2434"/>
    <cellStyle name="Normal 36 19" xfId="2435"/>
    <cellStyle name="Normal 36 2" xfId="2436"/>
    <cellStyle name="Normal 36 2 10" xfId="2437"/>
    <cellStyle name="Normal 36 2 2" xfId="2438"/>
    <cellStyle name="Normal 36 2 2 2" xfId="2439"/>
    <cellStyle name="Normal 36 2 2_Alumina Prices" xfId="2440"/>
    <cellStyle name="Normal 36 2 3" xfId="2441"/>
    <cellStyle name="Normal 36 2 4" xfId="2442"/>
    <cellStyle name="Normal 36 2 5" xfId="2443"/>
    <cellStyle name="Normal 36 2 6" xfId="2444"/>
    <cellStyle name="Normal 36 2 7" xfId="2445"/>
    <cellStyle name="Normal 36 2 8" xfId="2446"/>
    <cellStyle name="Normal 36 2 9" xfId="2447"/>
    <cellStyle name="Normal 36 2_Alumina Prices" xfId="2448"/>
    <cellStyle name="Normal 36 3" xfId="2449"/>
    <cellStyle name="Normal 36 3 2" xfId="2450"/>
    <cellStyle name="Normal 36 3_Alumina Prices" xfId="2451"/>
    <cellStyle name="Normal 36 4" xfId="2452"/>
    <cellStyle name="Normal 36 5" xfId="2453"/>
    <cellStyle name="Normal 36 6" xfId="2454"/>
    <cellStyle name="Normal 36 7" xfId="2455"/>
    <cellStyle name="Normal 36 8" xfId="2456"/>
    <cellStyle name="Normal 36 9" xfId="2457"/>
    <cellStyle name="Normal 36_Alumina Prices" xfId="2458"/>
    <cellStyle name="Normal 37" xfId="2459"/>
    <cellStyle name="Normal 37 2" xfId="2460"/>
    <cellStyle name="Normal 37 2 2" xfId="2461"/>
    <cellStyle name="Normal 37 2_Alumina Prices" xfId="2462"/>
    <cellStyle name="Normal 37_Historic Nickel Prices" xfId="2463"/>
    <cellStyle name="Normal 38" xfId="2464"/>
    <cellStyle name="Normal 38 2" xfId="2465"/>
    <cellStyle name="Normal 38 2 2" xfId="2466"/>
    <cellStyle name="Normal 38 2_Alumina Prices" xfId="2467"/>
    <cellStyle name="Normal 38 3" xfId="2468"/>
    <cellStyle name="Normal 38_Base Metals Prices" xfId="2469"/>
    <cellStyle name="Normal 39" xfId="2470"/>
    <cellStyle name="Normal 39 2" xfId="2471"/>
    <cellStyle name="Normal 39 2 2" xfId="2472"/>
    <cellStyle name="Normal 39 2_Alumina Prices" xfId="2473"/>
    <cellStyle name="Normal 39 3" xfId="2474"/>
    <cellStyle name="Normal 39_Base Metals Prices" xfId="2475"/>
    <cellStyle name="Normal 4" xfId="2476"/>
    <cellStyle name="Normal 4 2" xfId="2477"/>
    <cellStyle name="Normal 4 2 2" xfId="2478"/>
    <cellStyle name="Normal 4 3" xfId="2479"/>
    <cellStyle name="Normal 4 4" xfId="2480"/>
    <cellStyle name="Normal 40" xfId="2481"/>
    <cellStyle name="Normal 40 2" xfId="2482"/>
    <cellStyle name="Normal 40 2 2" xfId="2483"/>
    <cellStyle name="Normal 40 2_Alumina Prices" xfId="2484"/>
    <cellStyle name="Normal 40 3" xfId="2485"/>
    <cellStyle name="Normal 40_Base Metals Prices" xfId="2486"/>
    <cellStyle name="Normal 41" xfId="2487"/>
    <cellStyle name="Normal 41 2" xfId="2488"/>
    <cellStyle name="Normal 41_Base Metals Prices" xfId="2489"/>
    <cellStyle name="Normal 42" xfId="2490"/>
    <cellStyle name="Normal 42 2" xfId="2491"/>
    <cellStyle name="Normal 42_Base Metals Prices" xfId="2492"/>
    <cellStyle name="Normal 43" xfId="2493"/>
    <cellStyle name="Normal 43 2" xfId="2494"/>
    <cellStyle name="Normal 43_Base Metals Prices" xfId="2495"/>
    <cellStyle name="Normal 44" xfId="2496"/>
    <cellStyle name="Normal 44 2" xfId="2497"/>
    <cellStyle name="Normal 44_Historic Nickel Prices" xfId="2498"/>
    <cellStyle name="Normal 45" xfId="2499"/>
    <cellStyle name="Normal 45 2" xfId="2500"/>
    <cellStyle name="Normal 45_Historic Nickel Prices" xfId="2501"/>
    <cellStyle name="Normal 46" xfId="2502"/>
    <cellStyle name="Normal 46 10" xfId="2503"/>
    <cellStyle name="Normal 46 11" xfId="2504"/>
    <cellStyle name="Normal 46 12" xfId="2505"/>
    <cellStyle name="Normal 46 13" xfId="2506"/>
    <cellStyle name="Normal 46 14" xfId="2507"/>
    <cellStyle name="Normal 46 15" xfId="2508"/>
    <cellStyle name="Normal 46 16" xfId="2509"/>
    <cellStyle name="Normal 46 17" xfId="2510"/>
    <cellStyle name="Normal 46 2" xfId="2511"/>
    <cellStyle name="Normal 46 2 2" xfId="2512"/>
    <cellStyle name="Normal 46 2_Alumina Prices" xfId="2513"/>
    <cellStyle name="Normal 46 3" xfId="2514"/>
    <cellStyle name="Normal 46 4" xfId="2515"/>
    <cellStyle name="Normal 46 5" xfId="2516"/>
    <cellStyle name="Normal 46 6" xfId="2517"/>
    <cellStyle name="Normal 46 7" xfId="2518"/>
    <cellStyle name="Normal 46 8" xfId="2519"/>
    <cellStyle name="Normal 46 9" xfId="2520"/>
    <cellStyle name="Normal 46_Alumina Prices" xfId="2521"/>
    <cellStyle name="Normal 47" xfId="2522"/>
    <cellStyle name="Normal 47 10" xfId="2523"/>
    <cellStyle name="Normal 47 11" xfId="2524"/>
    <cellStyle name="Normal 47 12" xfId="2525"/>
    <cellStyle name="Normal 47 13" xfId="2526"/>
    <cellStyle name="Normal 47 14" xfId="2527"/>
    <cellStyle name="Normal 47 15" xfId="2528"/>
    <cellStyle name="Normal 47 16" xfId="2529"/>
    <cellStyle name="Normal 47 17" xfId="2530"/>
    <cellStyle name="Normal 47 2" xfId="2531"/>
    <cellStyle name="Normal 47 2 2" xfId="2532"/>
    <cellStyle name="Normal 47 2_Alumina Prices" xfId="2533"/>
    <cellStyle name="Normal 47 3" xfId="2534"/>
    <cellStyle name="Normal 47 4" xfId="2535"/>
    <cellStyle name="Normal 47 5" xfId="2536"/>
    <cellStyle name="Normal 47 6" xfId="2537"/>
    <cellStyle name="Normal 47 7" xfId="2538"/>
    <cellStyle name="Normal 47 8" xfId="2539"/>
    <cellStyle name="Normal 47 9" xfId="2540"/>
    <cellStyle name="Normal 47_Alumina Prices" xfId="2541"/>
    <cellStyle name="Normal 48" xfId="2542"/>
    <cellStyle name="Normal 48 2" xfId="2543"/>
    <cellStyle name="Normal 48_Base Metals Prices" xfId="2544"/>
    <cellStyle name="Normal 49" xfId="2545"/>
    <cellStyle name="Normal 49 10" xfId="2546"/>
    <cellStyle name="Normal 49 11" xfId="2547"/>
    <cellStyle name="Normal 49 12" xfId="2548"/>
    <cellStyle name="Normal 49 13" xfId="2549"/>
    <cellStyle name="Normal 49 14" xfId="2550"/>
    <cellStyle name="Normal 49 15" xfId="2551"/>
    <cellStyle name="Normal 49 2" xfId="2552"/>
    <cellStyle name="Normal 49 2 2" xfId="2553"/>
    <cellStyle name="Normal 49 2_Alumina Prices" xfId="2554"/>
    <cellStyle name="Normal 49 3" xfId="2555"/>
    <cellStyle name="Normal 49 4" xfId="2556"/>
    <cellStyle name="Normal 49 5" xfId="2557"/>
    <cellStyle name="Normal 49 6" xfId="2558"/>
    <cellStyle name="Normal 49 7" xfId="2559"/>
    <cellStyle name="Normal 49 8" xfId="2560"/>
    <cellStyle name="Normal 49 9" xfId="2561"/>
    <cellStyle name="Normal 49_Alumina Prices" xfId="2562"/>
    <cellStyle name="Normal 5" xfId="2563"/>
    <cellStyle name="Normal 5 2" xfId="2564"/>
    <cellStyle name="Normal 5 2 2" xfId="2565"/>
    <cellStyle name="Normal 5 2_Gold Price" xfId="2566"/>
    <cellStyle name="Normal 5 3" xfId="2567"/>
    <cellStyle name="Normal 5 3 2" xfId="2568"/>
    <cellStyle name="Normal 5 3_Base Metals Prices" xfId="2569"/>
    <cellStyle name="Normal 5 4" xfId="2570"/>
    <cellStyle name="Normal 5 5" xfId="2571"/>
    <cellStyle name="Normal 5 6" xfId="2572"/>
    <cellStyle name="Normal 5 7" xfId="2573"/>
    <cellStyle name="Normal 5 8" xfId="2574"/>
    <cellStyle name="Normal 5_Gold Price" xfId="2575"/>
    <cellStyle name="Normal 50" xfId="2576"/>
    <cellStyle name="Normal 50 2" xfId="2577"/>
    <cellStyle name="Normal 50 3" xfId="2578"/>
    <cellStyle name="Normal 50_Copper Lead Zinc Prices" xfId="2579"/>
    <cellStyle name="Normal 51" xfId="2580"/>
    <cellStyle name="Normal 51 2" xfId="2581"/>
    <cellStyle name="Normal 51 3" xfId="2582"/>
    <cellStyle name="Normal 51_Copper Lead Zinc Prices" xfId="2583"/>
    <cellStyle name="Normal 52" xfId="2584"/>
    <cellStyle name="Normal 52 2" xfId="2585"/>
    <cellStyle name="Normal 52 3" xfId="2586"/>
    <cellStyle name="Normal 52_Copper Lead Zinc Prices" xfId="2587"/>
    <cellStyle name="Normal 53" xfId="2588"/>
    <cellStyle name="Normal 53 2" xfId="2589"/>
    <cellStyle name="Normal 53 3" xfId="2590"/>
    <cellStyle name="Normal 53_Copper Lead Zinc Prices" xfId="2591"/>
    <cellStyle name="Normal 54" xfId="2592"/>
    <cellStyle name="Normal 54 2" xfId="2593"/>
    <cellStyle name="Normal 54 3" xfId="2594"/>
    <cellStyle name="Normal 54_Copper Lead Zinc Prices" xfId="2595"/>
    <cellStyle name="Normal 55" xfId="2596"/>
    <cellStyle name="Normal 55 2" xfId="2597"/>
    <cellStyle name="Normal 55 3" xfId="2598"/>
    <cellStyle name="Normal 55_Copper Lead Zinc Prices" xfId="2599"/>
    <cellStyle name="Normal 56" xfId="2600"/>
    <cellStyle name="Normal 56 2" xfId="2601"/>
    <cellStyle name="Normal 56 3" xfId="2602"/>
    <cellStyle name="Normal 56_Copper Lead Zinc Prices" xfId="2603"/>
    <cellStyle name="Normal 57" xfId="2604"/>
    <cellStyle name="Normal 57 2" xfId="2605"/>
    <cellStyle name="Normal 58" xfId="2606"/>
    <cellStyle name="Normal 58 2" xfId="2607"/>
    <cellStyle name="Normal 59" xfId="2608"/>
    <cellStyle name="Normal 59 2" xfId="2609"/>
    <cellStyle name="Normal 59 2 2" xfId="2610"/>
    <cellStyle name="Normal 59 2_Alumina Prices" xfId="2611"/>
    <cellStyle name="Normal 59_Copper Lead Zinc Prices" xfId="2612"/>
    <cellStyle name="Normal 6" xfId="2613"/>
    <cellStyle name="Normal 6 2" xfId="2614"/>
    <cellStyle name="Normal 6 2 2" xfId="2615"/>
    <cellStyle name="Normal 6 2 3" xfId="2616"/>
    <cellStyle name="Normal 6 2_Gold Price" xfId="2617"/>
    <cellStyle name="Normal 6 3" xfId="2618"/>
    <cellStyle name="Normal 6 3 2" xfId="2619"/>
    <cellStyle name="Normal 6 3_Gold Price" xfId="2620"/>
    <cellStyle name="Normal 6 4" xfId="2621"/>
    <cellStyle name="Normal 6 5" xfId="2622"/>
    <cellStyle name="Normal 6 6" xfId="2623"/>
    <cellStyle name="Normal 6_Gold Price" xfId="2624"/>
    <cellStyle name="Normal 60" xfId="2625"/>
    <cellStyle name="Normal 60 2" xfId="2626"/>
    <cellStyle name="Normal 60_Alumina Prices" xfId="2627"/>
    <cellStyle name="Normal 61" xfId="2628"/>
    <cellStyle name="Normal 61 2" xfId="2629"/>
    <cellStyle name="Normal 61_Alumina Prices" xfId="2630"/>
    <cellStyle name="Normal 62" xfId="2631"/>
    <cellStyle name="Normal 62 2" xfId="2632"/>
    <cellStyle name="Normal 62 2 2" xfId="2633"/>
    <cellStyle name="Normal 62 2_Alumina Prices" xfId="2634"/>
    <cellStyle name="Normal 62_Copper Lead Zinc Prices" xfId="2635"/>
    <cellStyle name="Normal 63" xfId="2636"/>
    <cellStyle name="Normal 63 2" xfId="2637"/>
    <cellStyle name="Normal 63 2 2" xfId="2638"/>
    <cellStyle name="Normal 63 2_Alumina Prices" xfId="2639"/>
    <cellStyle name="Normal 64" xfId="2640"/>
    <cellStyle name="Normal 64 10" xfId="2641"/>
    <cellStyle name="Normal 64 11" xfId="2642"/>
    <cellStyle name="Normal 64 12" xfId="2643"/>
    <cellStyle name="Normal 64 2" xfId="2644"/>
    <cellStyle name="Normal 64 2 2" xfId="2645"/>
    <cellStyle name="Normal 64 2_Alumina Prices" xfId="2646"/>
    <cellStyle name="Normal 64 3" xfId="2647"/>
    <cellStyle name="Normal 64 4" xfId="2648"/>
    <cellStyle name="Normal 64 5" xfId="2649"/>
    <cellStyle name="Normal 64 6" xfId="2650"/>
    <cellStyle name="Normal 64 7" xfId="2651"/>
    <cellStyle name="Normal 64 8" xfId="2652"/>
    <cellStyle name="Normal 64 9" xfId="2653"/>
    <cellStyle name="Normal 64_Alumina Prices" xfId="2654"/>
    <cellStyle name="Normal 65" xfId="2655"/>
    <cellStyle name="Normal 65 10" xfId="2656"/>
    <cellStyle name="Normal 65 11" xfId="2657"/>
    <cellStyle name="Normal 65 12" xfId="2658"/>
    <cellStyle name="Normal 65 2" xfId="2659"/>
    <cellStyle name="Normal 65 2 2" xfId="2660"/>
    <cellStyle name="Normal 65 2_Alumina Prices" xfId="2661"/>
    <cellStyle name="Normal 65 3" xfId="2662"/>
    <cellStyle name="Normal 65 4" xfId="2663"/>
    <cellStyle name="Normal 65 5" xfId="2664"/>
    <cellStyle name="Normal 65 6" xfId="2665"/>
    <cellStyle name="Normal 65 7" xfId="2666"/>
    <cellStyle name="Normal 65 8" xfId="2667"/>
    <cellStyle name="Normal 65 9" xfId="2668"/>
    <cellStyle name="Normal 65_Alumina Prices" xfId="2669"/>
    <cellStyle name="Normal 66" xfId="2670"/>
    <cellStyle name="Normal 66 10" xfId="2671"/>
    <cellStyle name="Normal 66 11" xfId="2672"/>
    <cellStyle name="Normal 66 12" xfId="2673"/>
    <cellStyle name="Normal 66 2" xfId="2674"/>
    <cellStyle name="Normal 66 2 2" xfId="2675"/>
    <cellStyle name="Normal 66 2_Alumina Prices" xfId="2676"/>
    <cellStyle name="Normal 66 3" xfId="2677"/>
    <cellStyle name="Normal 66 4" xfId="2678"/>
    <cellStyle name="Normal 66 5" xfId="2679"/>
    <cellStyle name="Normal 66 6" xfId="2680"/>
    <cellStyle name="Normal 66 7" xfId="2681"/>
    <cellStyle name="Normal 66 8" xfId="2682"/>
    <cellStyle name="Normal 66 9" xfId="2683"/>
    <cellStyle name="Normal 66_Alumina Prices" xfId="2684"/>
    <cellStyle name="Normal 67" xfId="2685"/>
    <cellStyle name="Normal 67 10" xfId="2686"/>
    <cellStyle name="Normal 67 11" xfId="2687"/>
    <cellStyle name="Normal 67 12" xfId="2688"/>
    <cellStyle name="Normal 67 2" xfId="2689"/>
    <cellStyle name="Normal 67 2 2" xfId="2690"/>
    <cellStyle name="Normal 67 2_Alumina Prices" xfId="2691"/>
    <cellStyle name="Normal 67 3" xfId="2692"/>
    <cellStyle name="Normal 67 4" xfId="2693"/>
    <cellStyle name="Normal 67 5" xfId="2694"/>
    <cellStyle name="Normal 67 6" xfId="2695"/>
    <cellStyle name="Normal 67 7" xfId="2696"/>
    <cellStyle name="Normal 67 8" xfId="2697"/>
    <cellStyle name="Normal 67 9" xfId="2698"/>
    <cellStyle name="Normal 67_Alumina Prices" xfId="2699"/>
    <cellStyle name="Normal 68" xfId="2700"/>
    <cellStyle name="Normal 68 2" xfId="2701"/>
    <cellStyle name="Normal 68_Alumina Prices" xfId="2702"/>
    <cellStyle name="Normal 69" xfId="2703"/>
    <cellStyle name="Normal 69 2" xfId="2704"/>
    <cellStyle name="Normal 69_Alumina Prices" xfId="2705"/>
    <cellStyle name="Normal 7" xfId="2706"/>
    <cellStyle name="Normal 7 2" xfId="2707"/>
    <cellStyle name="Normal 7 3" xfId="2708"/>
    <cellStyle name="Normal 7 4" xfId="2709"/>
    <cellStyle name="Normal 7_Gold Price" xfId="2710"/>
    <cellStyle name="Normal 70" xfId="2711"/>
    <cellStyle name="Normal 70 10" xfId="2712"/>
    <cellStyle name="Normal 70 11" xfId="2713"/>
    <cellStyle name="Normal 70 2" xfId="2714"/>
    <cellStyle name="Normal 70 2 2" xfId="2715"/>
    <cellStyle name="Normal 70 2_Alumina Prices" xfId="2716"/>
    <cellStyle name="Normal 70 3" xfId="2717"/>
    <cellStyle name="Normal 70 4" xfId="2718"/>
    <cellStyle name="Normal 70 5" xfId="2719"/>
    <cellStyle name="Normal 70 6" xfId="2720"/>
    <cellStyle name="Normal 70 7" xfId="2721"/>
    <cellStyle name="Normal 70 8" xfId="2722"/>
    <cellStyle name="Normal 70 9" xfId="2723"/>
    <cellStyle name="Normal 70_Alumina Prices" xfId="2724"/>
    <cellStyle name="Normal 71" xfId="2725"/>
    <cellStyle name="Normal 71 2" xfId="2726"/>
    <cellStyle name="Normal 72" xfId="2727"/>
    <cellStyle name="Normal 72 10" xfId="2728"/>
    <cellStyle name="Normal 72 2" xfId="2729"/>
    <cellStyle name="Normal 72 2 2" xfId="2730"/>
    <cellStyle name="Normal 72 2_Alumina Prices" xfId="2731"/>
    <cellStyle name="Normal 72 3" xfId="2732"/>
    <cellStyle name="Normal 72 4" xfId="2733"/>
    <cellStyle name="Normal 72 5" xfId="2734"/>
    <cellStyle name="Normal 72 6" xfId="2735"/>
    <cellStyle name="Normal 72 7" xfId="2736"/>
    <cellStyle name="Normal 72 8" xfId="2737"/>
    <cellStyle name="Normal 72 9" xfId="2738"/>
    <cellStyle name="Normal 72_Alumina Prices" xfId="2739"/>
    <cellStyle name="Normal 73" xfId="2740"/>
    <cellStyle name="Normal 73 10" xfId="2741"/>
    <cellStyle name="Normal 73 2" xfId="2742"/>
    <cellStyle name="Normal 73 2 2" xfId="2743"/>
    <cellStyle name="Normal 73 2_Alumina Prices" xfId="2744"/>
    <cellStyle name="Normal 73 3" xfId="2745"/>
    <cellStyle name="Normal 73 4" xfId="2746"/>
    <cellStyle name="Normal 73 5" xfId="2747"/>
    <cellStyle name="Normal 73 6" xfId="2748"/>
    <cellStyle name="Normal 73 7" xfId="2749"/>
    <cellStyle name="Normal 73 8" xfId="2750"/>
    <cellStyle name="Normal 73 9" xfId="2751"/>
    <cellStyle name="Normal 73_Alumina Prices" xfId="2752"/>
    <cellStyle name="Normal 74" xfId="2753"/>
    <cellStyle name="Normal 74 10" xfId="2754"/>
    <cellStyle name="Normal 74 2" xfId="2755"/>
    <cellStyle name="Normal 74 2 2" xfId="2756"/>
    <cellStyle name="Normal 74 2_Alumina Prices" xfId="2757"/>
    <cellStyle name="Normal 74 3" xfId="2758"/>
    <cellStyle name="Normal 74 4" xfId="2759"/>
    <cellStyle name="Normal 74 5" xfId="2760"/>
    <cellStyle name="Normal 74 6" xfId="2761"/>
    <cellStyle name="Normal 74 7" xfId="2762"/>
    <cellStyle name="Normal 74 8" xfId="2763"/>
    <cellStyle name="Normal 74 9" xfId="2764"/>
    <cellStyle name="Normal 74_Alumina Prices" xfId="2765"/>
    <cellStyle name="Normal 75" xfId="2766"/>
    <cellStyle name="Normal 75 10" xfId="2767"/>
    <cellStyle name="Normal 75 2" xfId="2768"/>
    <cellStyle name="Normal 75 2 2" xfId="2769"/>
    <cellStyle name="Normal 75 2_Alumina Prices" xfId="2770"/>
    <cellStyle name="Normal 75 3" xfId="2771"/>
    <cellStyle name="Normal 75 4" xfId="2772"/>
    <cellStyle name="Normal 75 5" xfId="2773"/>
    <cellStyle name="Normal 75 6" xfId="2774"/>
    <cellStyle name="Normal 75 7" xfId="2775"/>
    <cellStyle name="Normal 75 8" xfId="2776"/>
    <cellStyle name="Normal 75 9" xfId="2777"/>
    <cellStyle name="Normal 75_Alumina Prices" xfId="2778"/>
    <cellStyle name="Normal 76" xfId="2779"/>
    <cellStyle name="Normal 76 2" xfId="2780"/>
    <cellStyle name="Normal 76 2 2" xfId="2781"/>
    <cellStyle name="Normal 76 2_Alumina Prices" xfId="2782"/>
    <cellStyle name="Normal 76 3" xfId="2783"/>
    <cellStyle name="Normal 76 4" xfId="2784"/>
    <cellStyle name="Normal 76 5" xfId="2785"/>
    <cellStyle name="Normal 76 6" xfId="2786"/>
    <cellStyle name="Normal 76 7" xfId="2787"/>
    <cellStyle name="Normal 76 8" xfId="2788"/>
    <cellStyle name="Normal 76 9" xfId="2789"/>
    <cellStyle name="Normal 76_Alumina Prices" xfId="2790"/>
    <cellStyle name="Normal 77" xfId="2791"/>
    <cellStyle name="Normal 77 2" xfId="2792"/>
    <cellStyle name="Normal 77 2 2" xfId="2793"/>
    <cellStyle name="Normal 77 2_Alumina Prices" xfId="2794"/>
    <cellStyle name="Normal 77 3" xfId="2795"/>
    <cellStyle name="Normal 77 4" xfId="2796"/>
    <cellStyle name="Normal 77 5" xfId="2797"/>
    <cellStyle name="Normal 77_Alumina Prices" xfId="2798"/>
    <cellStyle name="Normal 78" xfId="2799"/>
    <cellStyle name="Normal 78 2" xfId="2800"/>
    <cellStyle name="Normal 78 2 2" xfId="2801"/>
    <cellStyle name="Normal 78 2_Alumina Prices" xfId="2802"/>
    <cellStyle name="Normal 78 3" xfId="2803"/>
    <cellStyle name="Normal 78 4" xfId="2804"/>
    <cellStyle name="Normal 78 5" xfId="2805"/>
    <cellStyle name="Normal 78_Alumina Prices" xfId="2806"/>
    <cellStyle name="Normal 79" xfId="2807"/>
    <cellStyle name="Normal 79 2" xfId="2808"/>
    <cellStyle name="Normal 79_Alumina Prices" xfId="2809"/>
    <cellStyle name="Normal 8" xfId="2810"/>
    <cellStyle name="Normal 8 2" xfId="2811"/>
    <cellStyle name="Normal 8 2 2" xfId="2812"/>
    <cellStyle name="Normal 8 2 3" xfId="2813"/>
    <cellStyle name="Normal 8 2_Historic Nickel Prices" xfId="2814"/>
    <cellStyle name="Normal 8 3" xfId="2815"/>
    <cellStyle name="Normal 8 4" xfId="2816"/>
    <cellStyle name="Normal 8 4 2" xfId="2817"/>
    <cellStyle name="Normal 8 4_Alumina Prices" xfId="2818"/>
    <cellStyle name="Normal 8 5" xfId="2819"/>
    <cellStyle name="Normal 8 6" xfId="2820"/>
    <cellStyle name="Normal 80" xfId="2821"/>
    <cellStyle name="Normal 81" xfId="2822"/>
    <cellStyle name="Normal 82" xfId="2823"/>
    <cellStyle name="Normal 83" xfId="2824"/>
    <cellStyle name="Normal 84" xfId="2825"/>
    <cellStyle name="Normal 84 2" xfId="2826"/>
    <cellStyle name="Normal 84_Alumina Prices" xfId="2827"/>
    <cellStyle name="Normal 85" xfId="2828"/>
    <cellStyle name="Normal 86" xfId="2829"/>
    <cellStyle name="Normal 87" xfId="2830"/>
    <cellStyle name="Normal 88" xfId="2831"/>
    <cellStyle name="Normal 89" xfId="2832"/>
    <cellStyle name="Normal 9" xfId="2833"/>
    <cellStyle name="Normal 9 10" xfId="2834"/>
    <cellStyle name="Normal 9 10 10" xfId="2835"/>
    <cellStyle name="Normal 9 10 11" xfId="2836"/>
    <cellStyle name="Normal 9 10 12" xfId="2837"/>
    <cellStyle name="Normal 9 10 13" xfId="2838"/>
    <cellStyle name="Normal 9 10 14" xfId="2839"/>
    <cellStyle name="Normal 9 10 15" xfId="2840"/>
    <cellStyle name="Normal 9 10 16" xfId="2841"/>
    <cellStyle name="Normal 9 10 17" xfId="2842"/>
    <cellStyle name="Normal 9 10 2" xfId="2843"/>
    <cellStyle name="Normal 9 10 2 2" xfId="2844"/>
    <cellStyle name="Normal 9 10 2_Alumina Prices" xfId="2845"/>
    <cellStyle name="Normal 9 10 3" xfId="2846"/>
    <cellStyle name="Normal 9 10 4" xfId="2847"/>
    <cellStyle name="Normal 9 10 5" xfId="2848"/>
    <cellStyle name="Normal 9 10 6" xfId="2849"/>
    <cellStyle name="Normal 9 10 7" xfId="2850"/>
    <cellStyle name="Normal 9 10 8" xfId="2851"/>
    <cellStyle name="Normal 9 10 9" xfId="2852"/>
    <cellStyle name="Normal 9 10_Alumina Prices" xfId="2853"/>
    <cellStyle name="Normal 9 11" xfId="2854"/>
    <cellStyle name="Normal 9 11 10" xfId="2855"/>
    <cellStyle name="Normal 9 11 11" xfId="2856"/>
    <cellStyle name="Normal 9 11 12" xfId="2857"/>
    <cellStyle name="Normal 9 11 13" xfId="2858"/>
    <cellStyle name="Normal 9 11 14" xfId="2859"/>
    <cellStyle name="Normal 9 11 15" xfId="2860"/>
    <cellStyle name="Normal 9 11 2" xfId="2861"/>
    <cellStyle name="Normal 9 11 2 2" xfId="2862"/>
    <cellStyle name="Normal 9 11 2_Alumina Prices" xfId="2863"/>
    <cellStyle name="Normal 9 11 3" xfId="2864"/>
    <cellStyle name="Normal 9 11 4" xfId="2865"/>
    <cellStyle name="Normal 9 11 5" xfId="2866"/>
    <cellStyle name="Normal 9 11 6" xfId="2867"/>
    <cellStyle name="Normal 9 11 7" xfId="2868"/>
    <cellStyle name="Normal 9 11 8" xfId="2869"/>
    <cellStyle name="Normal 9 11 9" xfId="2870"/>
    <cellStyle name="Normal 9 11_Alumina Prices" xfId="2871"/>
    <cellStyle name="Normal 9 12" xfId="2872"/>
    <cellStyle name="Normal 9 12 10" xfId="2873"/>
    <cellStyle name="Normal 9 12 11" xfId="2874"/>
    <cellStyle name="Normal 9 12 12" xfId="2875"/>
    <cellStyle name="Normal 9 12 13" xfId="2876"/>
    <cellStyle name="Normal 9 12 14" xfId="2877"/>
    <cellStyle name="Normal 9 12 15" xfId="2878"/>
    <cellStyle name="Normal 9 12 2" xfId="2879"/>
    <cellStyle name="Normal 9 12 2 2" xfId="2880"/>
    <cellStyle name="Normal 9 12 2_Alumina Prices" xfId="2881"/>
    <cellStyle name="Normal 9 12 3" xfId="2882"/>
    <cellStyle name="Normal 9 12 4" xfId="2883"/>
    <cellStyle name="Normal 9 12 5" xfId="2884"/>
    <cellStyle name="Normal 9 12 6" xfId="2885"/>
    <cellStyle name="Normal 9 12 7" xfId="2886"/>
    <cellStyle name="Normal 9 12 8" xfId="2887"/>
    <cellStyle name="Normal 9 12 9" xfId="2888"/>
    <cellStyle name="Normal 9 12_Alumina Prices" xfId="2889"/>
    <cellStyle name="Normal 9 13" xfId="2890"/>
    <cellStyle name="Normal 9 13 10" xfId="2891"/>
    <cellStyle name="Normal 9 13 11" xfId="2892"/>
    <cellStyle name="Normal 9 13 12" xfId="2893"/>
    <cellStyle name="Normal 9 13 13" xfId="2894"/>
    <cellStyle name="Normal 9 13 14" xfId="2895"/>
    <cellStyle name="Normal 9 13 2" xfId="2896"/>
    <cellStyle name="Normal 9 13 2 2" xfId="2897"/>
    <cellStyle name="Normal 9 13 2_Alumina Prices" xfId="2898"/>
    <cellStyle name="Normal 9 13 3" xfId="2899"/>
    <cellStyle name="Normal 9 13 4" xfId="2900"/>
    <cellStyle name="Normal 9 13 5" xfId="2901"/>
    <cellStyle name="Normal 9 13 6" xfId="2902"/>
    <cellStyle name="Normal 9 13 7" xfId="2903"/>
    <cellStyle name="Normal 9 13 8" xfId="2904"/>
    <cellStyle name="Normal 9 13 9" xfId="2905"/>
    <cellStyle name="Normal 9 13_Alumina Prices" xfId="2906"/>
    <cellStyle name="Normal 9 14" xfId="2907"/>
    <cellStyle name="Normal 9 14 10" xfId="2908"/>
    <cellStyle name="Normal 9 14 11" xfId="2909"/>
    <cellStyle name="Normal 9 14 12" xfId="2910"/>
    <cellStyle name="Normal 9 14 13" xfId="2911"/>
    <cellStyle name="Normal 9 14 14" xfId="2912"/>
    <cellStyle name="Normal 9 14 2" xfId="2913"/>
    <cellStyle name="Normal 9 14 2 2" xfId="2914"/>
    <cellStyle name="Normal 9 14 2_Alumina Prices" xfId="2915"/>
    <cellStyle name="Normal 9 14 3" xfId="2916"/>
    <cellStyle name="Normal 9 14 4" xfId="2917"/>
    <cellStyle name="Normal 9 14 5" xfId="2918"/>
    <cellStyle name="Normal 9 14 6" xfId="2919"/>
    <cellStyle name="Normal 9 14 7" xfId="2920"/>
    <cellStyle name="Normal 9 14 8" xfId="2921"/>
    <cellStyle name="Normal 9 14 9" xfId="2922"/>
    <cellStyle name="Normal 9 14_Alumina Prices" xfId="2923"/>
    <cellStyle name="Normal 9 15" xfId="2924"/>
    <cellStyle name="Normal 9 15 10" xfId="2925"/>
    <cellStyle name="Normal 9 15 11" xfId="2926"/>
    <cellStyle name="Normal 9 15 12" xfId="2927"/>
    <cellStyle name="Normal 9 15 13" xfId="2928"/>
    <cellStyle name="Normal 9 15 2" xfId="2929"/>
    <cellStyle name="Normal 9 15 2 2" xfId="2930"/>
    <cellStyle name="Normal 9 15 2_Alumina Prices" xfId="2931"/>
    <cellStyle name="Normal 9 15 3" xfId="2932"/>
    <cellStyle name="Normal 9 15 4" xfId="2933"/>
    <cellStyle name="Normal 9 15 5" xfId="2934"/>
    <cellStyle name="Normal 9 15 6" xfId="2935"/>
    <cellStyle name="Normal 9 15 7" xfId="2936"/>
    <cellStyle name="Normal 9 15 8" xfId="2937"/>
    <cellStyle name="Normal 9 15 9" xfId="2938"/>
    <cellStyle name="Normal 9 15_Alumina Prices" xfId="2939"/>
    <cellStyle name="Normal 9 16" xfId="2940"/>
    <cellStyle name="Normal 9 16 10" xfId="2941"/>
    <cellStyle name="Normal 9 16 11" xfId="2942"/>
    <cellStyle name="Normal 9 16 12" xfId="2943"/>
    <cellStyle name="Normal 9 16 2" xfId="2944"/>
    <cellStyle name="Normal 9 16 2 2" xfId="2945"/>
    <cellStyle name="Normal 9 16 2_Alumina Prices" xfId="2946"/>
    <cellStyle name="Normal 9 16 3" xfId="2947"/>
    <cellStyle name="Normal 9 16 4" xfId="2948"/>
    <cellStyle name="Normal 9 16 5" xfId="2949"/>
    <cellStyle name="Normal 9 16 6" xfId="2950"/>
    <cellStyle name="Normal 9 16 7" xfId="2951"/>
    <cellStyle name="Normal 9 16 8" xfId="2952"/>
    <cellStyle name="Normal 9 16 9" xfId="2953"/>
    <cellStyle name="Normal 9 16_Alumina Prices" xfId="2954"/>
    <cellStyle name="Normal 9 17" xfId="2955"/>
    <cellStyle name="Normal 9 17 10" xfId="2956"/>
    <cellStyle name="Normal 9 17 11" xfId="2957"/>
    <cellStyle name="Normal 9 17 2" xfId="2958"/>
    <cellStyle name="Normal 9 17 2 2" xfId="2959"/>
    <cellStyle name="Normal 9 17 2_Alumina Prices" xfId="2960"/>
    <cellStyle name="Normal 9 17 3" xfId="2961"/>
    <cellStyle name="Normal 9 17 4" xfId="2962"/>
    <cellStyle name="Normal 9 17 5" xfId="2963"/>
    <cellStyle name="Normal 9 17 6" xfId="2964"/>
    <cellStyle name="Normal 9 17 7" xfId="2965"/>
    <cellStyle name="Normal 9 17 8" xfId="2966"/>
    <cellStyle name="Normal 9 17 9" xfId="2967"/>
    <cellStyle name="Normal 9 17_Alumina Prices" xfId="2968"/>
    <cellStyle name="Normal 9 18" xfId="2969"/>
    <cellStyle name="Normal 9 18 10" xfId="2970"/>
    <cellStyle name="Normal 9 18 11" xfId="2971"/>
    <cellStyle name="Normal 9 18 2" xfId="2972"/>
    <cellStyle name="Normal 9 18 2 2" xfId="2973"/>
    <cellStyle name="Normal 9 18 2_Alumina Prices" xfId="2974"/>
    <cellStyle name="Normal 9 18 3" xfId="2975"/>
    <cellStyle name="Normal 9 18 4" xfId="2976"/>
    <cellStyle name="Normal 9 18 5" xfId="2977"/>
    <cellStyle name="Normal 9 18 6" xfId="2978"/>
    <cellStyle name="Normal 9 18 7" xfId="2979"/>
    <cellStyle name="Normal 9 18 8" xfId="2980"/>
    <cellStyle name="Normal 9 18 9" xfId="2981"/>
    <cellStyle name="Normal 9 18_Alumina Prices" xfId="2982"/>
    <cellStyle name="Normal 9 19" xfId="2983"/>
    <cellStyle name="Normal 9 19 2" xfId="2984"/>
    <cellStyle name="Normal 9 19 2 2" xfId="2985"/>
    <cellStyle name="Normal 9 19 2_Alumina Prices" xfId="2986"/>
    <cellStyle name="Normal 9 19 3" xfId="2987"/>
    <cellStyle name="Normal 9 19 4" xfId="2988"/>
    <cellStyle name="Normal 9 19_Alumina Prices" xfId="2989"/>
    <cellStyle name="Normal 9 2" xfId="2990"/>
    <cellStyle name="Normal 9 2 10" xfId="2991"/>
    <cellStyle name="Normal 9 2 11" xfId="2992"/>
    <cellStyle name="Normal 9 2 12" xfId="2993"/>
    <cellStyle name="Normal 9 2 13" xfId="2994"/>
    <cellStyle name="Normal 9 2 14" xfId="2995"/>
    <cellStyle name="Normal 9 2 15" xfId="2996"/>
    <cellStyle name="Normal 9 2 16" xfId="2997"/>
    <cellStyle name="Normal 9 2 17" xfId="2998"/>
    <cellStyle name="Normal 9 2 18" xfId="2999"/>
    <cellStyle name="Normal 9 2 19" xfId="3000"/>
    <cellStyle name="Normal 9 2 2" xfId="3001"/>
    <cellStyle name="Normal 9 2 2 10" xfId="3002"/>
    <cellStyle name="Normal 9 2 2 2" xfId="3003"/>
    <cellStyle name="Normal 9 2 2 2 2" xfId="3004"/>
    <cellStyle name="Normal 9 2 2 2 2 2" xfId="3005"/>
    <cellStyle name="Normal 9 2 2 2 2_Alumina Prices" xfId="3006"/>
    <cellStyle name="Normal 9 2 2 2 3" xfId="3007"/>
    <cellStyle name="Normal 9 2 2 2 4" xfId="3008"/>
    <cellStyle name="Normal 9 2 2 2 5" xfId="3009"/>
    <cellStyle name="Normal 9 2 2 2 6" xfId="3010"/>
    <cellStyle name="Normal 9 2 2 2_Alumina Prices" xfId="3011"/>
    <cellStyle name="Normal 9 2 2 3" xfId="3012"/>
    <cellStyle name="Normal 9 2 2 3 2" xfId="3013"/>
    <cellStyle name="Normal 9 2 2 3_Alumina Prices" xfId="3014"/>
    <cellStyle name="Normal 9 2 2 4" xfId="3015"/>
    <cellStyle name="Normal 9 2 2 5" xfId="3016"/>
    <cellStyle name="Normal 9 2 2 6" xfId="3017"/>
    <cellStyle name="Normal 9 2 2 7" xfId="3018"/>
    <cellStyle name="Normal 9 2 2 8" xfId="3019"/>
    <cellStyle name="Normal 9 2 2 9" xfId="3020"/>
    <cellStyle name="Normal 9 2 2_Alumina Prices" xfId="3021"/>
    <cellStyle name="Normal 9 2 20" xfId="3022"/>
    <cellStyle name="Normal 9 2 21" xfId="3023"/>
    <cellStyle name="Normal 9 2 22" xfId="3024"/>
    <cellStyle name="Normal 9 2 23" xfId="3025"/>
    <cellStyle name="Normal 9 2 24" xfId="3026"/>
    <cellStyle name="Normal 9 2 3" xfId="3027"/>
    <cellStyle name="Normal 9 2 3 2" xfId="3028"/>
    <cellStyle name="Normal 9 2 3 2 2" xfId="3029"/>
    <cellStyle name="Normal 9 2 3 2_Alumina Prices" xfId="3030"/>
    <cellStyle name="Normal 9 2 3 3" xfId="3031"/>
    <cellStyle name="Normal 9 2 3 4" xfId="3032"/>
    <cellStyle name="Normal 9 2 3 5" xfId="3033"/>
    <cellStyle name="Normal 9 2 3 6" xfId="3034"/>
    <cellStyle name="Normal 9 2 3 7" xfId="3035"/>
    <cellStyle name="Normal 9 2 3_Alumina Prices" xfId="3036"/>
    <cellStyle name="Normal 9 2 4" xfId="3037"/>
    <cellStyle name="Normal 9 2 4 2" xfId="3038"/>
    <cellStyle name="Normal 9 2 4_Alumina Prices" xfId="3039"/>
    <cellStyle name="Normal 9 2 5" xfId="3040"/>
    <cellStyle name="Normal 9 2 6" xfId="3041"/>
    <cellStyle name="Normal 9 2 7" xfId="3042"/>
    <cellStyle name="Normal 9 2 8" xfId="3043"/>
    <cellStyle name="Normal 9 2 9" xfId="3044"/>
    <cellStyle name="Normal 9 2_Alumina Prices" xfId="3045"/>
    <cellStyle name="Normal 9 20" xfId="3046"/>
    <cellStyle name="Normal 9 20 2" xfId="3047"/>
    <cellStyle name="Normal 9 20_Alumina Prices" xfId="3048"/>
    <cellStyle name="Normal 9 21" xfId="3049"/>
    <cellStyle name="Normal 9 22" xfId="3050"/>
    <cellStyle name="Normal 9 23" xfId="3051"/>
    <cellStyle name="Normal 9 24" xfId="3052"/>
    <cellStyle name="Normal 9 25" xfId="3053"/>
    <cellStyle name="Normal 9 26" xfId="3054"/>
    <cellStyle name="Normal 9 27" xfId="3055"/>
    <cellStyle name="Normal 9 28" xfId="3056"/>
    <cellStyle name="Normal 9 29" xfId="3057"/>
    <cellStyle name="Normal 9 3" xfId="3058"/>
    <cellStyle name="Normal 9 3 10" xfId="3059"/>
    <cellStyle name="Normal 9 3 11" xfId="3060"/>
    <cellStyle name="Normal 9 3 12" xfId="3061"/>
    <cellStyle name="Normal 9 3 13" xfId="3062"/>
    <cellStyle name="Normal 9 3 14" xfId="3063"/>
    <cellStyle name="Normal 9 3 15" xfId="3064"/>
    <cellStyle name="Normal 9 3 16" xfId="3065"/>
    <cellStyle name="Normal 9 3 17" xfId="3066"/>
    <cellStyle name="Normal 9 3 18" xfId="3067"/>
    <cellStyle name="Normal 9 3 19" xfId="3068"/>
    <cellStyle name="Normal 9 3 2" xfId="3069"/>
    <cellStyle name="Normal 9 3 2 2" xfId="3070"/>
    <cellStyle name="Normal 9 3 2 2 2" xfId="3071"/>
    <cellStyle name="Normal 9 3 2 2_Alumina Prices" xfId="3072"/>
    <cellStyle name="Normal 9 3 2 3" xfId="3073"/>
    <cellStyle name="Normal 9 3 2 4" xfId="3074"/>
    <cellStyle name="Normal 9 3 2 5" xfId="3075"/>
    <cellStyle name="Normal 9 3 2 6" xfId="3076"/>
    <cellStyle name="Normal 9 3 2 7" xfId="3077"/>
    <cellStyle name="Normal 9 3 2_Alumina Prices" xfId="3078"/>
    <cellStyle name="Normal 9 3 20" xfId="3079"/>
    <cellStyle name="Normal 9 3 21" xfId="3080"/>
    <cellStyle name="Normal 9 3 3" xfId="3081"/>
    <cellStyle name="Normal 9 3 3 2" xfId="3082"/>
    <cellStyle name="Normal 9 3 3_Alumina Prices" xfId="3083"/>
    <cellStyle name="Normal 9 3 4" xfId="3084"/>
    <cellStyle name="Normal 9 3 5" xfId="3085"/>
    <cellStyle name="Normal 9 3 6" xfId="3086"/>
    <cellStyle name="Normal 9 3 7" xfId="3087"/>
    <cellStyle name="Normal 9 3 8" xfId="3088"/>
    <cellStyle name="Normal 9 3 9" xfId="3089"/>
    <cellStyle name="Normal 9 3_Alumina Prices" xfId="3090"/>
    <cellStyle name="Normal 9 30" xfId="3091"/>
    <cellStyle name="Normal 9 31" xfId="3092"/>
    <cellStyle name="Normal 9 32" xfId="3093"/>
    <cellStyle name="Normal 9 33" xfId="3094"/>
    <cellStyle name="Normal 9 4" xfId="3095"/>
    <cellStyle name="Normal 9 4 10" xfId="3096"/>
    <cellStyle name="Normal 9 4 11" xfId="3097"/>
    <cellStyle name="Normal 9 4 12" xfId="3098"/>
    <cellStyle name="Normal 9 4 13" xfId="3099"/>
    <cellStyle name="Normal 9 4 14" xfId="3100"/>
    <cellStyle name="Normal 9 4 15" xfId="3101"/>
    <cellStyle name="Normal 9 4 16" xfId="3102"/>
    <cellStyle name="Normal 9 4 17" xfId="3103"/>
    <cellStyle name="Normal 9 4 18" xfId="3104"/>
    <cellStyle name="Normal 9 4 19" xfId="3105"/>
    <cellStyle name="Normal 9 4 2" xfId="3106"/>
    <cellStyle name="Normal 9 4 2 2" xfId="3107"/>
    <cellStyle name="Normal 9 4 2_Alumina Prices" xfId="3108"/>
    <cellStyle name="Normal 9 4 20" xfId="3109"/>
    <cellStyle name="Normal 9 4 3" xfId="3110"/>
    <cellStyle name="Normal 9 4 4" xfId="3111"/>
    <cellStyle name="Normal 9 4 5" xfId="3112"/>
    <cellStyle name="Normal 9 4 6" xfId="3113"/>
    <cellStyle name="Normal 9 4 7" xfId="3114"/>
    <cellStyle name="Normal 9 4 8" xfId="3115"/>
    <cellStyle name="Normal 9 4 9" xfId="3116"/>
    <cellStyle name="Normal 9 4_Alumina Prices" xfId="3117"/>
    <cellStyle name="Normal 9 5" xfId="3118"/>
    <cellStyle name="Normal 9 5 10" xfId="3119"/>
    <cellStyle name="Normal 9 5 11" xfId="3120"/>
    <cellStyle name="Normal 9 5 12" xfId="3121"/>
    <cellStyle name="Normal 9 5 13" xfId="3122"/>
    <cellStyle name="Normal 9 5 14" xfId="3123"/>
    <cellStyle name="Normal 9 5 15" xfId="3124"/>
    <cellStyle name="Normal 9 5 16" xfId="3125"/>
    <cellStyle name="Normal 9 5 17" xfId="3126"/>
    <cellStyle name="Normal 9 5 18" xfId="3127"/>
    <cellStyle name="Normal 9 5 19" xfId="3128"/>
    <cellStyle name="Normal 9 5 2" xfId="3129"/>
    <cellStyle name="Normal 9 5 2 2" xfId="3130"/>
    <cellStyle name="Normal 9 5 2_Alumina Prices" xfId="3131"/>
    <cellStyle name="Normal 9 5 20" xfId="3132"/>
    <cellStyle name="Normal 9 5 3" xfId="3133"/>
    <cellStyle name="Normal 9 5 4" xfId="3134"/>
    <cellStyle name="Normal 9 5 5" xfId="3135"/>
    <cellStyle name="Normal 9 5 6" xfId="3136"/>
    <cellStyle name="Normal 9 5 7" xfId="3137"/>
    <cellStyle name="Normal 9 5 8" xfId="3138"/>
    <cellStyle name="Normal 9 5 9" xfId="3139"/>
    <cellStyle name="Normal 9 5_Alumina Prices" xfId="3140"/>
    <cellStyle name="Normal 9 6" xfId="3141"/>
    <cellStyle name="Normal 9 6 2" xfId="3142"/>
    <cellStyle name="Normal 9 6_Historic Nickel Prices" xfId="3143"/>
    <cellStyle name="Normal 9 7" xfId="3144"/>
    <cellStyle name="Normal 9 7 10" xfId="3145"/>
    <cellStyle name="Normal 9 7 11" xfId="3146"/>
    <cellStyle name="Normal 9 7 12" xfId="3147"/>
    <cellStyle name="Normal 9 7 13" xfId="3148"/>
    <cellStyle name="Normal 9 7 14" xfId="3149"/>
    <cellStyle name="Normal 9 7 15" xfId="3150"/>
    <cellStyle name="Normal 9 7 16" xfId="3151"/>
    <cellStyle name="Normal 9 7 17" xfId="3152"/>
    <cellStyle name="Normal 9 7 18" xfId="3153"/>
    <cellStyle name="Normal 9 7 19" xfId="3154"/>
    <cellStyle name="Normal 9 7 2" xfId="3155"/>
    <cellStyle name="Normal 9 7 2 2" xfId="3156"/>
    <cellStyle name="Normal 9 7 2_Alumina Prices" xfId="3157"/>
    <cellStyle name="Normal 9 7 3" xfId="3158"/>
    <cellStyle name="Normal 9 7 4" xfId="3159"/>
    <cellStyle name="Normal 9 7 5" xfId="3160"/>
    <cellStyle name="Normal 9 7 6" xfId="3161"/>
    <cellStyle name="Normal 9 7 7" xfId="3162"/>
    <cellStyle name="Normal 9 7 8" xfId="3163"/>
    <cellStyle name="Normal 9 7 9" xfId="3164"/>
    <cellStyle name="Normal 9 7_Alumina Prices" xfId="3165"/>
    <cellStyle name="Normal 9 8" xfId="3166"/>
    <cellStyle name="Normal 9 8 10" xfId="3167"/>
    <cellStyle name="Normal 9 8 11" xfId="3168"/>
    <cellStyle name="Normal 9 8 12" xfId="3169"/>
    <cellStyle name="Normal 9 8 13" xfId="3170"/>
    <cellStyle name="Normal 9 8 14" xfId="3171"/>
    <cellStyle name="Normal 9 8 15" xfId="3172"/>
    <cellStyle name="Normal 9 8 16" xfId="3173"/>
    <cellStyle name="Normal 9 8 17" xfId="3174"/>
    <cellStyle name="Normal 9 8 18" xfId="3175"/>
    <cellStyle name="Normal 9 8 19" xfId="3176"/>
    <cellStyle name="Normal 9 8 2" xfId="3177"/>
    <cellStyle name="Normal 9 8 2 2" xfId="3178"/>
    <cellStyle name="Normal 9 8 2_Alumina Prices" xfId="3179"/>
    <cellStyle name="Normal 9 8 3" xfId="3180"/>
    <cellStyle name="Normal 9 8 4" xfId="3181"/>
    <cellStyle name="Normal 9 8 5" xfId="3182"/>
    <cellStyle name="Normal 9 8 6" xfId="3183"/>
    <cellStyle name="Normal 9 8 7" xfId="3184"/>
    <cellStyle name="Normal 9 8 8" xfId="3185"/>
    <cellStyle name="Normal 9 8 9" xfId="3186"/>
    <cellStyle name="Normal 9 8_Alumina Prices" xfId="3187"/>
    <cellStyle name="Normal 9 9" xfId="3188"/>
    <cellStyle name="Normal 9 9 10" xfId="3189"/>
    <cellStyle name="Normal 9 9 11" xfId="3190"/>
    <cellStyle name="Normal 9 9 12" xfId="3191"/>
    <cellStyle name="Normal 9 9 13" xfId="3192"/>
    <cellStyle name="Normal 9 9 14" xfId="3193"/>
    <cellStyle name="Normal 9 9 15" xfId="3194"/>
    <cellStyle name="Normal 9 9 16" xfId="3195"/>
    <cellStyle name="Normal 9 9 17" xfId="3196"/>
    <cellStyle name="Normal 9 9 18" xfId="3197"/>
    <cellStyle name="Normal 9 9 2" xfId="3198"/>
    <cellStyle name="Normal 9 9 2 2" xfId="3199"/>
    <cellStyle name="Normal 9 9 2_Alumina Prices" xfId="3200"/>
    <cellStyle name="Normal 9 9 3" xfId="3201"/>
    <cellStyle name="Normal 9 9 4" xfId="3202"/>
    <cellStyle name="Normal 9 9 5" xfId="3203"/>
    <cellStyle name="Normal 9 9 6" xfId="3204"/>
    <cellStyle name="Normal 9 9 7" xfId="3205"/>
    <cellStyle name="Normal 9 9 8" xfId="3206"/>
    <cellStyle name="Normal 9 9 9" xfId="3207"/>
    <cellStyle name="Normal 9 9_Alumina Prices" xfId="3208"/>
    <cellStyle name="Normal 9_Alumina Prices" xfId="3209"/>
    <cellStyle name="Normal 90" xfId="3210"/>
    <cellStyle name="Normal 91" xfId="3211"/>
    <cellStyle name="Normal 92" xfId="3212"/>
    <cellStyle name="Normal 93" xfId="3213"/>
    <cellStyle name="Normal 94" xfId="3214"/>
    <cellStyle name="Normal 95" xfId="3215"/>
    <cellStyle name="Normal 96" xfId="4"/>
    <cellStyle name="Normal 97" xfId="3216"/>
    <cellStyle name="Normal 98" xfId="3217"/>
    <cellStyle name="Normal 99" xfId="3218"/>
    <cellStyle name="Note 2" xfId="3663"/>
    <cellStyle name="Percent 2" xfId="3219"/>
    <cellStyle name="Percent 2 2" xfId="3220"/>
    <cellStyle name="Percent 2 2 10" xfId="3221"/>
    <cellStyle name="Percent 2 2 11" xfId="3222"/>
    <cellStyle name="Percent 2 2 12" xfId="3223"/>
    <cellStyle name="Percent 2 2 13" xfId="3224"/>
    <cellStyle name="Percent 2 2 14" xfId="3225"/>
    <cellStyle name="Percent 2 2 15" xfId="3226"/>
    <cellStyle name="Percent 2 2 16" xfId="3227"/>
    <cellStyle name="Percent 2 2 17" xfId="3228"/>
    <cellStyle name="Percent 2 2 18" xfId="3229"/>
    <cellStyle name="Percent 2 2 2" xfId="3230"/>
    <cellStyle name="Percent 2 2 2 10" xfId="3231"/>
    <cellStyle name="Percent 2 2 2 2" xfId="3232"/>
    <cellStyle name="Percent 2 2 2 2 2" xfId="3233"/>
    <cellStyle name="Percent 2 2 2 2 2 2" xfId="3234"/>
    <cellStyle name="Percent 2 2 2 2 2 2 2" xfId="3235"/>
    <cellStyle name="Percent 2 2 2 2 2 2 2 2" xfId="3236"/>
    <cellStyle name="Percent 2 2 2 2 2 2 3" xfId="3237"/>
    <cellStyle name="Percent 2 2 2 2 2 2 4" xfId="3238"/>
    <cellStyle name="Percent 2 2 2 2 2 2 5" xfId="3239"/>
    <cellStyle name="Percent 2 2 2 2 2 2 6" xfId="3240"/>
    <cellStyle name="Percent 2 2 2 2 2 3" xfId="3241"/>
    <cellStyle name="Percent 2 2 2 2 2 3 2" xfId="3242"/>
    <cellStyle name="Percent 2 2 2 2 2 4" xfId="3243"/>
    <cellStyle name="Percent 2 2 2 2 2 5" xfId="3244"/>
    <cellStyle name="Percent 2 2 2 2 2 6" xfId="3245"/>
    <cellStyle name="Percent 2 2 2 2 2 7" xfId="3246"/>
    <cellStyle name="Percent 2 2 2 2 2 8" xfId="3247"/>
    <cellStyle name="Percent 2 2 2 2 3" xfId="3248"/>
    <cellStyle name="Percent 2 2 2 2 3 2" xfId="3249"/>
    <cellStyle name="Percent 2 2 2 2 3 2 2" xfId="3250"/>
    <cellStyle name="Percent 2 2 2 2 3 3" xfId="3251"/>
    <cellStyle name="Percent 2 2 2 2 3 4" xfId="3252"/>
    <cellStyle name="Percent 2 2 2 2 3 5" xfId="3253"/>
    <cellStyle name="Percent 2 2 2 2 3 6" xfId="3254"/>
    <cellStyle name="Percent 2 2 2 2 4" xfId="3255"/>
    <cellStyle name="Percent 2 2 2 2 4 2" xfId="3256"/>
    <cellStyle name="Percent 2 2 2 2 5" xfId="3257"/>
    <cellStyle name="Percent 2 2 2 2 6" xfId="3258"/>
    <cellStyle name="Percent 2 2 2 2 7" xfId="3259"/>
    <cellStyle name="Percent 2 2 2 2 8" xfId="3260"/>
    <cellStyle name="Percent 2 2 2 2 9" xfId="3261"/>
    <cellStyle name="Percent 2 2 2 3" xfId="3262"/>
    <cellStyle name="Percent 2 2 2 3 2" xfId="3263"/>
    <cellStyle name="Percent 2 2 2 3 2 2" xfId="3264"/>
    <cellStyle name="Percent 2 2 2 3 2 2 2" xfId="3265"/>
    <cellStyle name="Percent 2 2 2 3 2 3" xfId="3266"/>
    <cellStyle name="Percent 2 2 2 3 2 4" xfId="3267"/>
    <cellStyle name="Percent 2 2 2 3 2 5" xfId="3268"/>
    <cellStyle name="Percent 2 2 2 3 2 6" xfId="3269"/>
    <cellStyle name="Percent 2 2 2 3 3" xfId="3270"/>
    <cellStyle name="Percent 2 2 2 3 3 2" xfId="3271"/>
    <cellStyle name="Percent 2 2 2 3 4" xfId="3272"/>
    <cellStyle name="Percent 2 2 2 3 5" xfId="3273"/>
    <cellStyle name="Percent 2 2 2 3 6" xfId="3274"/>
    <cellStyle name="Percent 2 2 2 3 7" xfId="3275"/>
    <cellStyle name="Percent 2 2 2 3 8" xfId="3276"/>
    <cellStyle name="Percent 2 2 2 4" xfId="3277"/>
    <cellStyle name="Percent 2 2 2 4 2" xfId="3278"/>
    <cellStyle name="Percent 2 2 2 4 2 2" xfId="3279"/>
    <cellStyle name="Percent 2 2 2 4 3" xfId="3280"/>
    <cellStyle name="Percent 2 2 2 4 4" xfId="3281"/>
    <cellStyle name="Percent 2 2 2 4 5" xfId="3282"/>
    <cellStyle name="Percent 2 2 2 4 6" xfId="3283"/>
    <cellStyle name="Percent 2 2 2 5" xfId="3284"/>
    <cellStyle name="Percent 2 2 2 5 2" xfId="3285"/>
    <cellStyle name="Percent 2 2 2 6" xfId="3286"/>
    <cellStyle name="Percent 2 2 2 7" xfId="3287"/>
    <cellStyle name="Percent 2 2 2 8" xfId="3288"/>
    <cellStyle name="Percent 2 2 2 9" xfId="3289"/>
    <cellStyle name="Percent 2 2 3" xfId="3290"/>
    <cellStyle name="Percent 2 2 3 2" xfId="3291"/>
    <cellStyle name="Percent 2 2 3 2 2" xfId="3292"/>
    <cellStyle name="Percent 2 2 3 2 2 2" xfId="3293"/>
    <cellStyle name="Percent 2 2 3 2 2 2 2" xfId="3294"/>
    <cellStyle name="Percent 2 2 3 2 2 3" xfId="3295"/>
    <cellStyle name="Percent 2 2 3 2 2 4" xfId="3296"/>
    <cellStyle name="Percent 2 2 3 2 2 5" xfId="3297"/>
    <cellStyle name="Percent 2 2 3 2 2 6" xfId="3298"/>
    <cellStyle name="Percent 2 2 3 2 3" xfId="3299"/>
    <cellStyle name="Percent 2 2 3 2 3 2" xfId="3300"/>
    <cellStyle name="Percent 2 2 3 2 4" xfId="3301"/>
    <cellStyle name="Percent 2 2 3 2 5" xfId="3302"/>
    <cellStyle name="Percent 2 2 3 2 6" xfId="3303"/>
    <cellStyle name="Percent 2 2 3 2 7" xfId="3304"/>
    <cellStyle name="Percent 2 2 3 2 8" xfId="3305"/>
    <cellStyle name="Percent 2 2 3 3" xfId="3306"/>
    <cellStyle name="Percent 2 2 3 3 2" xfId="3307"/>
    <cellStyle name="Percent 2 2 3 3 2 2" xfId="3308"/>
    <cellStyle name="Percent 2 2 3 3 3" xfId="3309"/>
    <cellStyle name="Percent 2 2 3 3 4" xfId="3310"/>
    <cellStyle name="Percent 2 2 3 3 5" xfId="3311"/>
    <cellStyle name="Percent 2 2 3 3 6" xfId="3312"/>
    <cellStyle name="Percent 2 2 3 4" xfId="3313"/>
    <cellStyle name="Percent 2 2 3 4 2" xfId="3314"/>
    <cellStyle name="Percent 2 2 3 5" xfId="3315"/>
    <cellStyle name="Percent 2 2 3 6" xfId="3316"/>
    <cellStyle name="Percent 2 2 3 7" xfId="3317"/>
    <cellStyle name="Percent 2 2 3 8" xfId="3318"/>
    <cellStyle name="Percent 2 2 3 9" xfId="3319"/>
    <cellStyle name="Percent 2 2 4" xfId="3320"/>
    <cellStyle name="Percent 2 2 4 2" xfId="3321"/>
    <cellStyle name="Percent 2 2 4 2 2" xfId="3322"/>
    <cellStyle name="Percent 2 2 4 2 2 2" xfId="3323"/>
    <cellStyle name="Percent 2 2 4 2 3" xfId="3324"/>
    <cellStyle name="Percent 2 2 4 2 4" xfId="3325"/>
    <cellStyle name="Percent 2 2 4 2 5" xfId="3326"/>
    <cellStyle name="Percent 2 2 4 2 6" xfId="3327"/>
    <cellStyle name="Percent 2 2 4 3" xfId="3328"/>
    <cellStyle name="Percent 2 2 4 3 2" xfId="3329"/>
    <cellStyle name="Percent 2 2 4 4" xfId="3330"/>
    <cellStyle name="Percent 2 2 4 5" xfId="3331"/>
    <cellStyle name="Percent 2 2 4 6" xfId="3332"/>
    <cellStyle name="Percent 2 2 4 7" xfId="3333"/>
    <cellStyle name="Percent 2 2 4 8" xfId="3334"/>
    <cellStyle name="Percent 2 2 5" xfId="3335"/>
    <cellStyle name="Percent 2 2 5 2" xfId="3336"/>
    <cellStyle name="Percent 2 2 5 2 2" xfId="3337"/>
    <cellStyle name="Percent 2 2 5 3" xfId="3338"/>
    <cellStyle name="Percent 2 2 5 4" xfId="3339"/>
    <cellStyle name="Percent 2 2 5 5" xfId="3340"/>
    <cellStyle name="Percent 2 2 5 6" xfId="3341"/>
    <cellStyle name="Percent 2 2 5 7" xfId="3342"/>
    <cellStyle name="Percent 2 2 6" xfId="3343"/>
    <cellStyle name="Percent 2 2 6 2" xfId="3344"/>
    <cellStyle name="Percent 2 2 7" xfId="3345"/>
    <cellStyle name="Percent 2 2 7 2" xfId="3346"/>
    <cellStyle name="Percent 2 2 8" xfId="3347"/>
    <cellStyle name="Percent 2 2 9" xfId="3348"/>
    <cellStyle name="Percent 2 3" xfId="3349"/>
    <cellStyle name="Percent 2 3 10" xfId="3350"/>
    <cellStyle name="Percent 2 3 11" xfId="3351"/>
    <cellStyle name="Percent 2 3 2" xfId="3352"/>
    <cellStyle name="Percent 2 3 2 10" xfId="3353"/>
    <cellStyle name="Percent 2 3 2 2" xfId="3354"/>
    <cellStyle name="Percent 2 3 2 2 2" xfId="3355"/>
    <cellStyle name="Percent 2 3 2 2 2 2" xfId="3356"/>
    <cellStyle name="Percent 2 3 2 2 2 2 2" xfId="3357"/>
    <cellStyle name="Percent 2 3 2 2 2 2 2 2" xfId="3358"/>
    <cellStyle name="Percent 2 3 2 2 2 2 3" xfId="3359"/>
    <cellStyle name="Percent 2 3 2 2 2 2 4" xfId="3360"/>
    <cellStyle name="Percent 2 3 2 2 2 2 5" xfId="3361"/>
    <cellStyle name="Percent 2 3 2 2 2 2 6" xfId="3362"/>
    <cellStyle name="Percent 2 3 2 2 2 3" xfId="3363"/>
    <cellStyle name="Percent 2 3 2 2 2 3 2" xfId="3364"/>
    <cellStyle name="Percent 2 3 2 2 2 4" xfId="3365"/>
    <cellStyle name="Percent 2 3 2 2 2 5" xfId="3366"/>
    <cellStyle name="Percent 2 3 2 2 2 6" xfId="3367"/>
    <cellStyle name="Percent 2 3 2 2 2 7" xfId="3368"/>
    <cellStyle name="Percent 2 3 2 2 2 8" xfId="3369"/>
    <cellStyle name="Percent 2 3 2 2 3" xfId="3370"/>
    <cellStyle name="Percent 2 3 2 2 3 2" xfId="3371"/>
    <cellStyle name="Percent 2 3 2 2 3 2 2" xfId="3372"/>
    <cellStyle name="Percent 2 3 2 2 3 3" xfId="3373"/>
    <cellStyle name="Percent 2 3 2 2 3 4" xfId="3374"/>
    <cellStyle name="Percent 2 3 2 2 3 5" xfId="3375"/>
    <cellStyle name="Percent 2 3 2 2 3 6" xfId="3376"/>
    <cellStyle name="Percent 2 3 2 2 4" xfId="3377"/>
    <cellStyle name="Percent 2 3 2 2 4 2" xfId="3378"/>
    <cellStyle name="Percent 2 3 2 2 5" xfId="3379"/>
    <cellStyle name="Percent 2 3 2 2 6" xfId="3380"/>
    <cellStyle name="Percent 2 3 2 2 7" xfId="3381"/>
    <cellStyle name="Percent 2 3 2 2 8" xfId="3382"/>
    <cellStyle name="Percent 2 3 2 2 9" xfId="3383"/>
    <cellStyle name="Percent 2 3 2 3" xfId="3384"/>
    <cellStyle name="Percent 2 3 2 3 2" xfId="3385"/>
    <cellStyle name="Percent 2 3 2 3 2 2" xfId="3386"/>
    <cellStyle name="Percent 2 3 2 3 2 2 2" xfId="3387"/>
    <cellStyle name="Percent 2 3 2 3 2 3" xfId="3388"/>
    <cellStyle name="Percent 2 3 2 3 2 4" xfId="3389"/>
    <cellStyle name="Percent 2 3 2 3 2 5" xfId="3390"/>
    <cellStyle name="Percent 2 3 2 3 2 6" xfId="3391"/>
    <cellStyle name="Percent 2 3 2 3 3" xfId="3392"/>
    <cellStyle name="Percent 2 3 2 3 3 2" xfId="3393"/>
    <cellStyle name="Percent 2 3 2 3 4" xfId="3394"/>
    <cellStyle name="Percent 2 3 2 3 5" xfId="3395"/>
    <cellStyle name="Percent 2 3 2 3 6" xfId="3396"/>
    <cellStyle name="Percent 2 3 2 3 7" xfId="3397"/>
    <cellStyle name="Percent 2 3 2 3 8" xfId="3398"/>
    <cellStyle name="Percent 2 3 2 4" xfId="3399"/>
    <cellStyle name="Percent 2 3 2 4 2" xfId="3400"/>
    <cellStyle name="Percent 2 3 2 4 2 2" xfId="3401"/>
    <cellStyle name="Percent 2 3 2 4 3" xfId="3402"/>
    <cellStyle name="Percent 2 3 2 4 4" xfId="3403"/>
    <cellStyle name="Percent 2 3 2 4 5" xfId="3404"/>
    <cellStyle name="Percent 2 3 2 4 6" xfId="3405"/>
    <cellStyle name="Percent 2 3 2 5" xfId="3406"/>
    <cellStyle name="Percent 2 3 2 5 2" xfId="3407"/>
    <cellStyle name="Percent 2 3 2 6" xfId="3408"/>
    <cellStyle name="Percent 2 3 2 7" xfId="3409"/>
    <cellStyle name="Percent 2 3 2 8" xfId="3410"/>
    <cellStyle name="Percent 2 3 2 9" xfId="3411"/>
    <cellStyle name="Percent 2 3 3" xfId="3412"/>
    <cellStyle name="Percent 2 3 3 2" xfId="3413"/>
    <cellStyle name="Percent 2 3 3 2 2" xfId="3414"/>
    <cellStyle name="Percent 2 3 3 2 2 2" xfId="3415"/>
    <cellStyle name="Percent 2 3 3 2 2 2 2" xfId="3416"/>
    <cellStyle name="Percent 2 3 3 2 2 3" xfId="3417"/>
    <cellStyle name="Percent 2 3 3 2 2 4" xfId="3418"/>
    <cellStyle name="Percent 2 3 3 2 2 5" xfId="3419"/>
    <cellStyle name="Percent 2 3 3 2 2 6" xfId="3420"/>
    <cellStyle name="Percent 2 3 3 2 3" xfId="3421"/>
    <cellStyle name="Percent 2 3 3 2 3 2" xfId="3422"/>
    <cellStyle name="Percent 2 3 3 2 4" xfId="3423"/>
    <cellStyle name="Percent 2 3 3 2 5" xfId="3424"/>
    <cellStyle name="Percent 2 3 3 2 6" xfId="3425"/>
    <cellStyle name="Percent 2 3 3 2 7" xfId="3426"/>
    <cellStyle name="Percent 2 3 3 2 8" xfId="3427"/>
    <cellStyle name="Percent 2 3 3 3" xfId="3428"/>
    <cellStyle name="Percent 2 3 3 3 2" xfId="3429"/>
    <cellStyle name="Percent 2 3 3 3 2 2" xfId="3430"/>
    <cellStyle name="Percent 2 3 3 3 3" xfId="3431"/>
    <cellStyle name="Percent 2 3 3 3 4" xfId="3432"/>
    <cellStyle name="Percent 2 3 3 3 5" xfId="3433"/>
    <cellStyle name="Percent 2 3 3 3 6" xfId="3434"/>
    <cellStyle name="Percent 2 3 3 4" xfId="3435"/>
    <cellStyle name="Percent 2 3 3 4 2" xfId="3436"/>
    <cellStyle name="Percent 2 3 3 5" xfId="3437"/>
    <cellStyle name="Percent 2 3 3 6" xfId="3438"/>
    <cellStyle name="Percent 2 3 3 7" xfId="3439"/>
    <cellStyle name="Percent 2 3 3 8" xfId="3440"/>
    <cellStyle name="Percent 2 3 3 9" xfId="3441"/>
    <cellStyle name="Percent 2 3 4" xfId="3442"/>
    <cellStyle name="Percent 2 3 4 2" xfId="3443"/>
    <cellStyle name="Percent 2 3 4 2 2" xfId="3444"/>
    <cellStyle name="Percent 2 3 4 2 2 2" xfId="3445"/>
    <cellStyle name="Percent 2 3 4 2 3" xfId="3446"/>
    <cellStyle name="Percent 2 3 4 2 4" xfId="3447"/>
    <cellStyle name="Percent 2 3 4 2 5" xfId="3448"/>
    <cellStyle name="Percent 2 3 4 2 6" xfId="3449"/>
    <cellStyle name="Percent 2 3 4 3" xfId="3450"/>
    <cellStyle name="Percent 2 3 4 3 2" xfId="3451"/>
    <cellStyle name="Percent 2 3 4 4" xfId="3452"/>
    <cellStyle name="Percent 2 3 4 5" xfId="3453"/>
    <cellStyle name="Percent 2 3 4 6" xfId="3454"/>
    <cellStyle name="Percent 2 3 4 7" xfId="3455"/>
    <cellStyle name="Percent 2 3 4 8" xfId="3456"/>
    <cellStyle name="Percent 2 3 5" xfId="3457"/>
    <cellStyle name="Percent 2 3 5 2" xfId="3458"/>
    <cellStyle name="Percent 2 3 5 2 2" xfId="3459"/>
    <cellStyle name="Percent 2 3 5 3" xfId="3460"/>
    <cellStyle name="Percent 2 3 5 4" xfId="3461"/>
    <cellStyle name="Percent 2 3 5 5" xfId="3462"/>
    <cellStyle name="Percent 2 3 5 6" xfId="3463"/>
    <cellStyle name="Percent 2 3 6" xfId="3464"/>
    <cellStyle name="Percent 2 3 6 2" xfId="3465"/>
    <cellStyle name="Percent 2 3 7" xfId="3466"/>
    <cellStyle name="Percent 2 3 8" xfId="3467"/>
    <cellStyle name="Percent 2 3 9" xfId="3468"/>
    <cellStyle name="Percent 2 4" xfId="3469"/>
    <cellStyle name="Percent 2 4 10" xfId="3470"/>
    <cellStyle name="Percent 2 4 11" xfId="3471"/>
    <cellStyle name="Percent 2 4 2" xfId="3472"/>
    <cellStyle name="Percent 2 4 2 10" xfId="3473"/>
    <cellStyle name="Percent 2 4 2 2" xfId="3474"/>
    <cellStyle name="Percent 2 4 2 2 2" xfId="3475"/>
    <cellStyle name="Percent 2 4 2 2 2 2" xfId="3476"/>
    <cellStyle name="Percent 2 4 2 2 2 2 2" xfId="3477"/>
    <cellStyle name="Percent 2 4 2 2 2 2 2 2" xfId="3478"/>
    <cellStyle name="Percent 2 4 2 2 2 2 3" xfId="3479"/>
    <cellStyle name="Percent 2 4 2 2 2 2 4" xfId="3480"/>
    <cellStyle name="Percent 2 4 2 2 2 2 5" xfId="3481"/>
    <cellStyle name="Percent 2 4 2 2 2 2 6" xfId="3482"/>
    <cellStyle name="Percent 2 4 2 2 2 3" xfId="3483"/>
    <cellStyle name="Percent 2 4 2 2 2 3 2" xfId="3484"/>
    <cellStyle name="Percent 2 4 2 2 2 4" xfId="3485"/>
    <cellStyle name="Percent 2 4 2 2 2 5" xfId="3486"/>
    <cellStyle name="Percent 2 4 2 2 2 6" xfId="3487"/>
    <cellStyle name="Percent 2 4 2 2 2 7" xfId="3488"/>
    <cellStyle name="Percent 2 4 2 2 2 8" xfId="3489"/>
    <cellStyle name="Percent 2 4 2 2 3" xfId="3490"/>
    <cellStyle name="Percent 2 4 2 2 3 2" xfId="3491"/>
    <cellStyle name="Percent 2 4 2 2 3 2 2" xfId="3492"/>
    <cellStyle name="Percent 2 4 2 2 3 3" xfId="3493"/>
    <cellStyle name="Percent 2 4 2 2 3 4" xfId="3494"/>
    <cellStyle name="Percent 2 4 2 2 3 5" xfId="3495"/>
    <cellStyle name="Percent 2 4 2 2 3 6" xfId="3496"/>
    <cellStyle name="Percent 2 4 2 2 4" xfId="3497"/>
    <cellStyle name="Percent 2 4 2 2 4 2" xfId="3498"/>
    <cellStyle name="Percent 2 4 2 2 5" xfId="3499"/>
    <cellStyle name="Percent 2 4 2 2 6" xfId="3500"/>
    <cellStyle name="Percent 2 4 2 2 7" xfId="3501"/>
    <cellStyle name="Percent 2 4 2 2 8" xfId="3502"/>
    <cellStyle name="Percent 2 4 2 2 9" xfId="3503"/>
    <cellStyle name="Percent 2 4 2 3" xfId="3504"/>
    <cellStyle name="Percent 2 4 2 3 2" xfId="3505"/>
    <cellStyle name="Percent 2 4 2 3 2 2" xfId="3506"/>
    <cellStyle name="Percent 2 4 2 3 2 2 2" xfId="3507"/>
    <cellStyle name="Percent 2 4 2 3 2 3" xfId="3508"/>
    <cellStyle name="Percent 2 4 2 3 2 4" xfId="3509"/>
    <cellStyle name="Percent 2 4 2 3 2 5" xfId="3510"/>
    <cellStyle name="Percent 2 4 2 3 2 6" xfId="3511"/>
    <cellStyle name="Percent 2 4 2 3 3" xfId="3512"/>
    <cellStyle name="Percent 2 4 2 3 3 2" xfId="3513"/>
    <cellStyle name="Percent 2 4 2 3 4" xfId="3514"/>
    <cellStyle name="Percent 2 4 2 3 5" xfId="3515"/>
    <cellStyle name="Percent 2 4 2 3 6" xfId="3516"/>
    <cellStyle name="Percent 2 4 2 3 7" xfId="3517"/>
    <cellStyle name="Percent 2 4 2 3 8" xfId="3518"/>
    <cellStyle name="Percent 2 4 2 4" xfId="3519"/>
    <cellStyle name="Percent 2 4 2 4 2" xfId="3520"/>
    <cellStyle name="Percent 2 4 2 4 2 2" xfId="3521"/>
    <cellStyle name="Percent 2 4 2 4 3" xfId="3522"/>
    <cellStyle name="Percent 2 4 2 4 4" xfId="3523"/>
    <cellStyle name="Percent 2 4 2 4 5" xfId="3524"/>
    <cellStyle name="Percent 2 4 2 4 6" xfId="3525"/>
    <cellStyle name="Percent 2 4 2 5" xfId="3526"/>
    <cellStyle name="Percent 2 4 2 5 2" xfId="3527"/>
    <cellStyle name="Percent 2 4 2 6" xfId="3528"/>
    <cellStyle name="Percent 2 4 2 7" xfId="3529"/>
    <cellStyle name="Percent 2 4 2 8" xfId="3530"/>
    <cellStyle name="Percent 2 4 2 9" xfId="3531"/>
    <cellStyle name="Percent 2 4 3" xfId="3532"/>
    <cellStyle name="Percent 2 4 3 2" xfId="3533"/>
    <cellStyle name="Percent 2 4 3 2 2" xfId="3534"/>
    <cellStyle name="Percent 2 4 3 2 2 2" xfId="3535"/>
    <cellStyle name="Percent 2 4 3 2 2 2 2" xfId="3536"/>
    <cellStyle name="Percent 2 4 3 2 2 3" xfId="3537"/>
    <cellStyle name="Percent 2 4 3 2 2 4" xfId="3538"/>
    <cellStyle name="Percent 2 4 3 2 2 5" xfId="3539"/>
    <cellStyle name="Percent 2 4 3 2 2 6" xfId="3540"/>
    <cellStyle name="Percent 2 4 3 2 3" xfId="3541"/>
    <cellStyle name="Percent 2 4 3 2 3 2" xfId="3542"/>
    <cellStyle name="Percent 2 4 3 2 4" xfId="3543"/>
    <cellStyle name="Percent 2 4 3 2 5" xfId="3544"/>
    <cellStyle name="Percent 2 4 3 2 6" xfId="3545"/>
    <cellStyle name="Percent 2 4 3 2 7" xfId="3546"/>
    <cellStyle name="Percent 2 4 3 2 8" xfId="3547"/>
    <cellStyle name="Percent 2 4 3 3" xfId="3548"/>
    <cellStyle name="Percent 2 4 3 3 2" xfId="3549"/>
    <cellStyle name="Percent 2 4 3 3 2 2" xfId="3550"/>
    <cellStyle name="Percent 2 4 3 3 3" xfId="3551"/>
    <cellStyle name="Percent 2 4 3 3 4" xfId="3552"/>
    <cellStyle name="Percent 2 4 3 3 5" xfId="3553"/>
    <cellStyle name="Percent 2 4 3 3 6" xfId="3554"/>
    <cellStyle name="Percent 2 4 3 4" xfId="3555"/>
    <cellStyle name="Percent 2 4 3 4 2" xfId="3556"/>
    <cellStyle name="Percent 2 4 3 5" xfId="3557"/>
    <cellStyle name="Percent 2 4 3 6" xfId="3558"/>
    <cellStyle name="Percent 2 4 3 7" xfId="3559"/>
    <cellStyle name="Percent 2 4 3 8" xfId="3560"/>
    <cellStyle name="Percent 2 4 3 9" xfId="3561"/>
    <cellStyle name="Percent 2 4 4" xfId="3562"/>
    <cellStyle name="Percent 2 4 4 2" xfId="3563"/>
    <cellStyle name="Percent 2 4 4 2 2" xfId="3564"/>
    <cellStyle name="Percent 2 4 4 2 2 2" xfId="3565"/>
    <cellStyle name="Percent 2 4 4 2 3" xfId="3566"/>
    <cellStyle name="Percent 2 4 4 2 4" xfId="3567"/>
    <cellStyle name="Percent 2 4 4 2 5" xfId="3568"/>
    <cellStyle name="Percent 2 4 4 2 6" xfId="3569"/>
    <cellStyle name="Percent 2 4 4 3" xfId="3570"/>
    <cellStyle name="Percent 2 4 4 3 2" xfId="3571"/>
    <cellStyle name="Percent 2 4 4 4" xfId="3572"/>
    <cellStyle name="Percent 2 4 4 5" xfId="3573"/>
    <cellStyle name="Percent 2 4 4 6" xfId="3574"/>
    <cellStyle name="Percent 2 4 4 7" xfId="3575"/>
    <cellStyle name="Percent 2 4 4 8" xfId="3576"/>
    <cellStyle name="Percent 2 4 5" xfId="3577"/>
    <cellStyle name="Percent 2 4 5 2" xfId="3578"/>
    <cellStyle name="Percent 2 4 5 2 2" xfId="3579"/>
    <cellStyle name="Percent 2 4 5 3" xfId="3580"/>
    <cellStyle name="Percent 2 4 5 4" xfId="3581"/>
    <cellStyle name="Percent 2 4 5 5" xfId="3582"/>
    <cellStyle name="Percent 2 4 5 6" xfId="3583"/>
    <cellStyle name="Percent 2 4 6" xfId="3584"/>
    <cellStyle name="Percent 2 4 6 2" xfId="3585"/>
    <cellStyle name="Percent 2 4 7" xfId="3586"/>
    <cellStyle name="Percent 2 4 8" xfId="3587"/>
    <cellStyle name="Percent 2 4 9" xfId="3588"/>
    <cellStyle name="Percent 2 5" xfId="3589"/>
    <cellStyle name="Percent 3" xfId="3590"/>
    <cellStyle name="Percent 3 2" xfId="3591"/>
    <cellStyle name="Percent 4" xfId="3592"/>
    <cellStyle name="Percent 4 2" xfId="3593"/>
    <cellStyle name="Percent 5" xfId="3594"/>
    <cellStyle name="Percent 5 2" xfId="3595"/>
    <cellStyle name="Satisfaisant" xfId="3596"/>
    <cellStyle name="Sortie" xfId="3597"/>
    <cellStyle name="Style 26" xfId="3598"/>
    <cellStyle name="Style 26 10" xfId="3599"/>
    <cellStyle name="Style 26 11" xfId="3600"/>
    <cellStyle name="Style 26 2" xfId="3601"/>
    <cellStyle name="Style 26 2 2" xfId="3602"/>
    <cellStyle name="Style 26 2_Base Metals Prices" xfId="3603"/>
    <cellStyle name="Style 26 3" xfId="3604"/>
    <cellStyle name="Style 26 4" xfId="3605"/>
    <cellStyle name="Style 26 5" xfId="3606"/>
    <cellStyle name="Style 26 6" xfId="3607"/>
    <cellStyle name="Style 26 7" xfId="3608"/>
    <cellStyle name="Style 26 8" xfId="3609"/>
    <cellStyle name="Style 26 9" xfId="3610"/>
    <cellStyle name="Style 26_Monthly Price Data" xfId="3611"/>
    <cellStyle name="Style 34" xfId="3612"/>
    <cellStyle name="Style 34 10" xfId="3613"/>
    <cellStyle name="Style 34 11" xfId="3614"/>
    <cellStyle name="Style 34 12" xfId="3615"/>
    <cellStyle name="Style 34 13" xfId="3616"/>
    <cellStyle name="Style 34 14" xfId="3617"/>
    <cellStyle name="Style 34 15" xfId="3618"/>
    <cellStyle name="Style 34 16" xfId="3619"/>
    <cellStyle name="Style 34 17" xfId="3620"/>
    <cellStyle name="Style 34 18" xfId="3621"/>
    <cellStyle name="Style 34 2" xfId="3622"/>
    <cellStyle name="Style 34 2 2" xfId="3623"/>
    <cellStyle name="Style 34 2_Base Metals Prices" xfId="3624"/>
    <cellStyle name="Style 34 3" xfId="3625"/>
    <cellStyle name="Style 34 4" xfId="3626"/>
    <cellStyle name="Style 34 5" xfId="3627"/>
    <cellStyle name="Style 34 6" xfId="3628"/>
    <cellStyle name="Style 34 7" xfId="3629"/>
    <cellStyle name="Style 34 8" xfId="3630"/>
    <cellStyle name="Style 34 9" xfId="3631"/>
    <cellStyle name="Style 34_Gold Price" xfId="3632"/>
    <cellStyle name="Style 35" xfId="3633"/>
    <cellStyle name="Style 35 10" xfId="3634"/>
    <cellStyle name="Style 35 11" xfId="3635"/>
    <cellStyle name="Style 35 12" xfId="3636"/>
    <cellStyle name="Style 35 13" xfId="3637"/>
    <cellStyle name="Style 35 14" xfId="3638"/>
    <cellStyle name="Style 35 15" xfId="3639"/>
    <cellStyle name="Style 35 16" xfId="3640"/>
    <cellStyle name="Style 35 17" xfId="3641"/>
    <cellStyle name="Style 35 18" xfId="3642"/>
    <cellStyle name="Style 35 2" xfId="3643"/>
    <cellStyle name="Style 35 2 2" xfId="3644"/>
    <cellStyle name="Style 35 2_Base Metals Prices" xfId="3645"/>
    <cellStyle name="Style 35 3" xfId="3646"/>
    <cellStyle name="Style 35 4" xfId="3647"/>
    <cellStyle name="Style 35 5" xfId="3648"/>
    <cellStyle name="Style 35 6" xfId="3649"/>
    <cellStyle name="Style 35 7" xfId="3650"/>
    <cellStyle name="Style 35 8" xfId="3651"/>
    <cellStyle name="Style 35 9" xfId="3652"/>
    <cellStyle name="Style 35_Gold Price" xfId="3653"/>
    <cellStyle name="Texte explicatif" xfId="3654"/>
    <cellStyle name="Titre" xfId="3655"/>
    <cellStyle name="Titre 1" xfId="3656"/>
    <cellStyle name="Titre 2" xfId="3657"/>
    <cellStyle name="Titre 3" xfId="3658"/>
    <cellStyle name="Titre 4" xfId="3659"/>
    <cellStyle name="Total 2" xfId="3660"/>
    <cellStyle name="Vérification" xfId="36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IRON ORE</a:t>
            </a:r>
            <a:endParaRPr lang="en-AU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Quantity and Value by Quarter</a:t>
            </a:r>
          </a:p>
        </c:rich>
      </c:tx>
      <c:layout>
        <c:manualLayout>
          <c:xMode val="edge"/>
          <c:yMode val="edge"/>
          <c:x val="0.19803921568627472"/>
          <c:y val="1.4571948998178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431410094693121E-2"/>
          <c:y val="0.24043742577660951"/>
          <c:w val="0.80588273872297156"/>
          <c:h val="0.61748702528992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'Iron Ore Qty &amp; Value'!$B$6</c:f>
              <c:strCache>
                <c:ptCount val="1"/>
                <c:pt idx="0">
                  <c:v>  Quantity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'Iron Ore Qty &amp; Value'!$A$66:$A$73</c:f>
              <c:numCache>
                <c:formatCode>mmm\-yy</c:formatCode>
                <c:ptCount val="8"/>
                <c:pt idx="0">
                  <c:v>41518</c:v>
                </c:pt>
                <c:pt idx="1">
                  <c:v>41609</c:v>
                </c:pt>
                <c:pt idx="2">
                  <c:v>41699</c:v>
                </c:pt>
                <c:pt idx="3">
                  <c:v>41791</c:v>
                </c:pt>
                <c:pt idx="4">
                  <c:v>41883</c:v>
                </c:pt>
                <c:pt idx="5">
                  <c:v>41974</c:v>
                </c:pt>
                <c:pt idx="6">
                  <c:v>42064</c:v>
                </c:pt>
                <c:pt idx="7">
                  <c:v>42156</c:v>
                </c:pt>
              </c:numCache>
            </c:numRef>
          </c:cat>
          <c:val>
            <c:numRef>
              <c:f>'Iron Ore Qty &amp; Value'!$B$66:$B$73</c:f>
              <c:numCache>
                <c:formatCode>0.000000</c:formatCode>
                <c:ptCount val="8"/>
                <c:pt idx="0" formatCode="General">
                  <c:v>146.163726</c:v>
                </c:pt>
                <c:pt idx="1">
                  <c:v>153.69496799999999</c:v>
                </c:pt>
                <c:pt idx="2">
                  <c:v>151.033929</c:v>
                </c:pt>
                <c:pt idx="3">
                  <c:v>173.363045</c:v>
                </c:pt>
                <c:pt idx="4">
                  <c:v>179.10000400000001</c:v>
                </c:pt>
                <c:pt idx="5">
                  <c:v>184.73855699999999</c:v>
                </c:pt>
                <c:pt idx="6">
                  <c:v>173.647255</c:v>
                </c:pt>
                <c:pt idx="7">
                  <c:v>181.43763999999999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79534848"/>
        <c:axId val="179540736"/>
      </c:barChart>
      <c:lineChart>
        <c:grouping val="standard"/>
        <c:varyColors val="0"/>
        <c:ser>
          <c:idx val="0"/>
          <c:order val="1"/>
          <c:tx>
            <c:strRef>
              <c:f>'Iron Ore Qty &amp; Value'!$C$6</c:f>
              <c:strCache>
                <c:ptCount val="1"/>
                <c:pt idx="0">
                  <c:v>  Value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'Iron Ore Qty &amp; Value'!$A$66:$A$73</c:f>
              <c:numCache>
                <c:formatCode>mmm\-yy</c:formatCode>
                <c:ptCount val="8"/>
                <c:pt idx="0">
                  <c:v>41518</c:v>
                </c:pt>
                <c:pt idx="1">
                  <c:v>41609</c:v>
                </c:pt>
                <c:pt idx="2">
                  <c:v>41699</c:v>
                </c:pt>
                <c:pt idx="3">
                  <c:v>41791</c:v>
                </c:pt>
                <c:pt idx="4">
                  <c:v>41883</c:v>
                </c:pt>
                <c:pt idx="5">
                  <c:v>41974</c:v>
                </c:pt>
                <c:pt idx="6">
                  <c:v>42064</c:v>
                </c:pt>
                <c:pt idx="7">
                  <c:v>42156</c:v>
                </c:pt>
              </c:numCache>
            </c:numRef>
          </c:cat>
          <c:val>
            <c:numRef>
              <c:f>'Iron Ore Qty &amp; Value'!$C$66:$C$73</c:f>
              <c:numCache>
                <c:formatCode>0.000000</c:formatCode>
                <c:ptCount val="8"/>
                <c:pt idx="0">
                  <c:v>18742.426232000002</c:v>
                </c:pt>
                <c:pt idx="1">
                  <c:v>19693.636741999999</c:v>
                </c:pt>
                <c:pt idx="2">
                  <c:v>18648.095646999998</c:v>
                </c:pt>
                <c:pt idx="3">
                  <c:v>17014.915905999998</c:v>
                </c:pt>
                <c:pt idx="4">
                  <c:v>15195.275787</c:v>
                </c:pt>
                <c:pt idx="5">
                  <c:v>13770.407589</c:v>
                </c:pt>
                <c:pt idx="6">
                  <c:v>12940.531666999999</c:v>
                </c:pt>
                <c:pt idx="7">
                  <c:v>11858.330406999999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42656"/>
        <c:axId val="179552640"/>
      </c:lineChart>
      <c:catAx>
        <c:axId val="1795348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540736"/>
        <c:crossesAt val="55"/>
        <c:auto val="0"/>
        <c:lblAlgn val="ctr"/>
        <c:lblOffset val="100"/>
        <c:tickLblSkip val="1"/>
        <c:tickMarkSkip val="1"/>
        <c:noMultiLvlLbl val="0"/>
      </c:catAx>
      <c:valAx>
        <c:axId val="179540736"/>
        <c:scaling>
          <c:orientation val="minMax"/>
          <c:max val="200"/>
          <c:min val="1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Million tonnes</a:t>
                </a:r>
              </a:p>
            </c:rich>
          </c:tx>
          <c:layout>
            <c:manualLayout>
              <c:xMode val="edge"/>
              <c:yMode val="edge"/>
              <c:x val="4.0224261908089839E-4"/>
              <c:y val="0.161412468324320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534848"/>
        <c:crosses val="autoZero"/>
        <c:crossBetween val="between"/>
        <c:majorUnit val="10"/>
        <c:minorUnit val="1"/>
      </c:valAx>
      <c:catAx>
        <c:axId val="1795426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79552640"/>
        <c:crossesAt val="2200"/>
        <c:auto val="0"/>
        <c:lblAlgn val="ctr"/>
        <c:lblOffset val="100"/>
        <c:noMultiLvlLbl val="0"/>
      </c:catAx>
      <c:valAx>
        <c:axId val="179552640"/>
        <c:scaling>
          <c:orientation val="minMax"/>
          <c:max val="20000"/>
          <c:min val="11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$ Million</a:t>
                </a:r>
              </a:p>
            </c:rich>
          </c:tx>
          <c:layout>
            <c:manualLayout>
              <c:xMode val="edge"/>
              <c:yMode val="edge"/>
              <c:x val="0.8824695729601848"/>
              <c:y val="0.173042175985708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542656"/>
        <c:crosses val="max"/>
        <c:crossBetween val="between"/>
        <c:majorUnit val="1500"/>
        <c:minorUnit val="2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25563890312528"/>
          <c:y val="0.22168461217317009"/>
          <c:w val="0.2784316298697958"/>
          <c:h val="8.37887067395264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400"/>
              <a:t>Iron Ore Fines </a:t>
            </a:r>
          </a:p>
          <a:p>
            <a:pPr>
              <a:defRPr/>
            </a:pPr>
            <a:r>
              <a:rPr lang="en-AU" sz="1200" baseline="0"/>
              <a:t>Average price 62% Fines Spot CFR China</a:t>
            </a:r>
          </a:p>
        </c:rich>
      </c:tx>
      <c:layout>
        <c:manualLayout>
          <c:xMode val="edge"/>
          <c:yMode val="edge"/>
          <c:x val="0.3682690455932002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167094602305105"/>
          <c:y val="0.14210727969348658"/>
          <c:w val="0.82986114507425657"/>
          <c:h val="0.59009744471595993"/>
        </c:manualLayout>
      </c:layout>
      <c:lineChart>
        <c:grouping val="standard"/>
        <c:varyColors val="0"/>
        <c:ser>
          <c:idx val="0"/>
          <c:order val="0"/>
          <c:tx>
            <c:strRef>
              <c:f>'Iron Ore Price'!$B$4</c:f>
              <c:strCache>
                <c:ptCount val="1"/>
                <c:pt idx="0">
                  <c:v>US$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'Iron Ore Price'!$A$13:$A$61</c:f>
              <c:numCache>
                <c:formatCode>mmm\-yy</c:formatCode>
                <c:ptCount val="49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</c:numCache>
            </c:numRef>
          </c:cat>
          <c:val>
            <c:numRef>
              <c:f>'Iron Ore Price'!$C$14:$C$61</c:f>
              <c:numCache>
                <c:formatCode>0</c:formatCode>
                <c:ptCount val="48"/>
                <c:pt idx="0">
                  <c:v>172.82</c:v>
                </c:pt>
                <c:pt idx="1">
                  <c:v>177.42500000000001</c:v>
                </c:pt>
                <c:pt idx="2">
                  <c:v>176.72</c:v>
                </c:pt>
                <c:pt idx="3">
                  <c:v>146.75</c:v>
                </c:pt>
                <c:pt idx="4">
                  <c:v>137.1</c:v>
                </c:pt>
                <c:pt idx="5">
                  <c:v>136.91999999999999</c:v>
                </c:pt>
                <c:pt idx="6">
                  <c:v>140.44999999999999</c:v>
                </c:pt>
                <c:pt idx="7">
                  <c:v>139.82499999999999</c:v>
                </c:pt>
                <c:pt idx="8">
                  <c:v>144.65</c:v>
                </c:pt>
                <c:pt idx="9">
                  <c:v>147.69999999999999</c:v>
                </c:pt>
                <c:pt idx="10">
                  <c:v>135.875</c:v>
                </c:pt>
                <c:pt idx="11">
                  <c:v>134.56</c:v>
                </c:pt>
                <c:pt idx="12">
                  <c:v>127.27500000000001</c:v>
                </c:pt>
                <c:pt idx="13">
                  <c:v>105.9</c:v>
                </c:pt>
                <c:pt idx="14">
                  <c:v>100.3</c:v>
                </c:pt>
                <c:pt idx="15">
                  <c:v>113.4</c:v>
                </c:pt>
                <c:pt idx="16">
                  <c:v>119.9</c:v>
                </c:pt>
                <c:pt idx="17">
                  <c:v>131.27500000000001</c:v>
                </c:pt>
                <c:pt idx="18">
                  <c:v>150.47499999999999</c:v>
                </c:pt>
                <c:pt idx="19">
                  <c:v>154.25</c:v>
                </c:pt>
                <c:pt idx="20">
                  <c:v>140.82</c:v>
                </c:pt>
                <c:pt idx="21">
                  <c:v>137.25</c:v>
                </c:pt>
                <c:pt idx="22">
                  <c:v>122.88</c:v>
                </c:pt>
                <c:pt idx="23">
                  <c:v>114.9</c:v>
                </c:pt>
                <c:pt idx="24">
                  <c:v>128.42500000000001</c:v>
                </c:pt>
                <c:pt idx="25">
                  <c:v>135.47999999999999</c:v>
                </c:pt>
                <c:pt idx="26">
                  <c:v>133.07499999999999</c:v>
                </c:pt>
                <c:pt idx="27">
                  <c:v>133.05000000000001</c:v>
                </c:pt>
                <c:pt idx="28">
                  <c:v>136.18</c:v>
                </c:pt>
                <c:pt idx="29">
                  <c:v>135.47499999999999</c:v>
                </c:pt>
                <c:pt idx="30">
                  <c:v>127.98</c:v>
                </c:pt>
                <c:pt idx="31">
                  <c:v>121.15</c:v>
                </c:pt>
                <c:pt idx="32">
                  <c:v>111.825</c:v>
                </c:pt>
                <c:pt idx="33">
                  <c:v>115.03</c:v>
                </c:pt>
                <c:pt idx="34">
                  <c:v>99.74</c:v>
                </c:pt>
                <c:pt idx="35">
                  <c:v>93</c:v>
                </c:pt>
                <c:pt idx="36">
                  <c:v>96.08</c:v>
                </c:pt>
                <c:pt idx="37">
                  <c:v>92.46</c:v>
                </c:pt>
                <c:pt idx="38">
                  <c:v>81.48</c:v>
                </c:pt>
                <c:pt idx="39">
                  <c:v>78.349999999999994</c:v>
                </c:pt>
                <c:pt idx="40">
                  <c:v>71.94</c:v>
                </c:pt>
                <c:pt idx="41">
                  <c:v>67.2</c:v>
                </c:pt>
                <c:pt idx="42">
                  <c:v>66.55</c:v>
                </c:pt>
                <c:pt idx="43">
                  <c:v>61.43</c:v>
                </c:pt>
                <c:pt idx="44">
                  <c:v>56.38</c:v>
                </c:pt>
                <c:pt idx="45">
                  <c:v>48.78</c:v>
                </c:pt>
                <c:pt idx="46">
                  <c:v>58.41</c:v>
                </c:pt>
                <c:pt idx="47">
                  <c:v>61.3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'Iron Ore Price'!$B$5</c:f>
              <c:strCache>
                <c:ptCount val="1"/>
                <c:pt idx="0">
                  <c:v>A$</c:v>
                </c:pt>
              </c:strCache>
            </c:strRef>
          </c:tx>
          <c:marker>
            <c:symbol val="none"/>
          </c:marker>
          <c:cat>
            <c:numRef>
              <c:f>'Iron Ore Price'!$A$13:$A$61</c:f>
              <c:numCache>
                <c:formatCode>mmm\-yy</c:formatCode>
                <c:ptCount val="49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</c:numCache>
            </c:numRef>
          </c:cat>
          <c:val>
            <c:numRef>
              <c:f>'Iron Ore Price'!$D$13:$D$61</c:f>
              <c:numCache>
                <c:formatCode>0</c:formatCode>
                <c:ptCount val="49"/>
                <c:pt idx="0">
                  <c:v>161.53048723023278</c:v>
                </c:pt>
                <c:pt idx="1">
                  <c:v>160.28566128733073</c:v>
                </c:pt>
                <c:pt idx="2">
                  <c:v>168.87968779744909</c:v>
                </c:pt>
                <c:pt idx="3">
                  <c:v>172.96662425369482</c:v>
                </c:pt>
                <c:pt idx="4">
                  <c:v>144.39633966348521</c:v>
                </c:pt>
                <c:pt idx="5">
                  <c:v>135.68883610451306</c:v>
                </c:pt>
                <c:pt idx="6">
                  <c:v>135.26970954356847</c:v>
                </c:pt>
                <c:pt idx="7">
                  <c:v>134.8406298003072</c:v>
                </c:pt>
                <c:pt idx="8">
                  <c:v>130.33650260999252</c:v>
                </c:pt>
                <c:pt idx="9">
                  <c:v>137.33029526250832</c:v>
                </c:pt>
                <c:pt idx="10">
                  <c:v>142.67774343122102</c:v>
                </c:pt>
                <c:pt idx="11">
                  <c:v>136.54406592302283</c:v>
                </c:pt>
                <c:pt idx="12">
                  <c:v>134.57345734573457</c:v>
                </c:pt>
                <c:pt idx="13">
                  <c:v>123.49602173491171</c:v>
                </c:pt>
                <c:pt idx="14">
                  <c:v>102.36829386176898</c:v>
                </c:pt>
                <c:pt idx="15">
                  <c:v>96.451581882873342</c:v>
                </c:pt>
                <c:pt idx="16">
                  <c:v>109.91567316080256</c:v>
                </c:pt>
                <c:pt idx="17">
                  <c:v>115.23306102835176</c:v>
                </c:pt>
                <c:pt idx="18">
                  <c:v>125.48991492209159</c:v>
                </c:pt>
                <c:pt idx="19">
                  <c:v>143.3095238095238</c:v>
                </c:pt>
                <c:pt idx="20">
                  <c:v>149.62653991657777</c:v>
                </c:pt>
                <c:pt idx="21">
                  <c:v>136.05797101449275</c:v>
                </c:pt>
                <c:pt idx="22">
                  <c:v>132.23817323441565</c:v>
                </c:pt>
                <c:pt idx="23">
                  <c:v>124.13375088392766</c:v>
                </c:pt>
                <c:pt idx="24">
                  <c:v>121.85809735921096</c:v>
                </c:pt>
                <c:pt idx="25">
                  <c:v>140.12547735951992</c:v>
                </c:pt>
                <c:pt idx="26">
                  <c:v>149.96679211866282</c:v>
                </c:pt>
                <c:pt idx="27">
                  <c:v>144.34862783382144</c:v>
                </c:pt>
                <c:pt idx="28">
                  <c:v>139.80245875801199</c:v>
                </c:pt>
                <c:pt idx="29">
                  <c:v>146.16292798110982</c:v>
                </c:pt>
                <c:pt idx="30">
                  <c:v>150.8966362218757</c:v>
                </c:pt>
                <c:pt idx="31">
                  <c:v>144.51219512195121</c:v>
                </c:pt>
                <c:pt idx="32">
                  <c:v>135.00111433028752</c:v>
                </c:pt>
                <c:pt idx="33">
                  <c:v>123.11460971044809</c:v>
                </c:pt>
                <c:pt idx="34">
                  <c:v>123.43599098615732</c:v>
                </c:pt>
                <c:pt idx="35">
                  <c:v>107.201203783319</c:v>
                </c:pt>
                <c:pt idx="36">
                  <c:v>99.231754161331622</c:v>
                </c:pt>
                <c:pt idx="37">
                  <c:v>102.33251677494941</c:v>
                </c:pt>
                <c:pt idx="38">
                  <c:v>99.323235578472449</c:v>
                </c:pt>
                <c:pt idx="39">
                  <c:v>90.043098684937561</c:v>
                </c:pt>
                <c:pt idx="40">
                  <c:v>89.257233994076088</c:v>
                </c:pt>
                <c:pt idx="41">
                  <c:v>83.263888888888886</c:v>
                </c:pt>
                <c:pt idx="42">
                  <c:v>81.612824872479962</c:v>
                </c:pt>
                <c:pt idx="43">
                  <c:v>82.568238213399496</c:v>
                </c:pt>
                <c:pt idx="44">
                  <c:v>78.82715257282176</c:v>
                </c:pt>
                <c:pt idx="45">
                  <c:v>72.9366106080207</c:v>
                </c:pt>
                <c:pt idx="46">
                  <c:v>63.063994828700714</c:v>
                </c:pt>
                <c:pt idx="47">
                  <c:v>74.067968551864055</c:v>
                </c:pt>
                <c:pt idx="48">
                  <c:v>79.373300530881778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31008"/>
        <c:axId val="181936896"/>
      </c:lineChart>
      <c:dateAx>
        <c:axId val="181931008"/>
        <c:scaling>
          <c:orientation val="minMax"/>
          <c:max val="42185"/>
          <c:min val="40724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81936896"/>
        <c:crosses val="autoZero"/>
        <c:auto val="1"/>
        <c:lblOffset val="100"/>
        <c:baseTimeUnit val="months"/>
        <c:majorUnit val="6"/>
        <c:majorTimeUnit val="months"/>
      </c:dateAx>
      <c:valAx>
        <c:axId val="181936896"/>
        <c:scaling>
          <c:orientation val="minMax"/>
          <c:max val="180"/>
          <c:min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CFR/tonne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81931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5303453054278725"/>
          <c:y val="0.84964801585232308"/>
          <c:w val="0.178736060247558"/>
          <c:h val="6.6530218490900558E-2"/>
        </c:manualLayout>
      </c:layout>
      <c:overlay val="0"/>
    </c:legend>
    <c:plotVisOnly val="1"/>
    <c:dispBlanksAs val="gap"/>
    <c:showDLblsOverMax val="0"/>
  </c:chart>
  <c:spPr>
    <a:ln w="0">
      <a:noFill/>
    </a:ln>
  </c:sp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IRON ORE EXPORTS 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VALUE</a:t>
            </a: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$53.3 billion</a:t>
            </a:r>
          </a:p>
        </c:rich>
      </c:tx>
      <c:layout>
        <c:manualLayout>
          <c:xMode val="edge"/>
          <c:yMode val="edge"/>
          <c:x val="0.25146249993604647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849957453775038"/>
          <c:y val="0.33836206896551818"/>
          <c:w val="0.41520546876041081"/>
          <c:h val="0.459051724137931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chemeClr val="tx1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9927366927931652E-3"/>
                  <c:y val="-3.28972339267720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687041151715602E-2"/>
                  <c:y val="1.0700479908630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2393167929339642E-3"/>
                  <c:y val="1.41580146407539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657657691585791E-2"/>
                  <c:y val="-4.6203707069800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1608376698669285E-2"/>
                  <c:y val="-2.96434322044328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40350954006293421"/>
                  <c:y val="0.170258620689655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Exports!$A$8:$A$12</c:f>
              <c:strCache>
                <c:ptCount val="5"/>
                <c:pt idx="0">
                  <c:v>China</c:v>
                </c:pt>
                <c:pt idx="1">
                  <c:v>Japan</c:v>
                </c:pt>
                <c:pt idx="2">
                  <c:v>South Korea</c:v>
                </c:pt>
                <c:pt idx="3">
                  <c:v>Taiwan</c:v>
                </c:pt>
                <c:pt idx="4">
                  <c:v>Other</c:v>
                </c:pt>
              </c:strCache>
            </c:strRef>
          </c:cat>
          <c:val>
            <c:numRef>
              <c:f>Exports!$B$8:$B$12</c:f>
              <c:numCache>
                <c:formatCode>_-* #,##0_-;\-* #,##0_-;_-* "-"??_-;_-@_-</c:formatCode>
                <c:ptCount val="5"/>
                <c:pt idx="0">
                  <c:v>40953428634</c:v>
                </c:pt>
                <c:pt idx="1">
                  <c:v>6668166664</c:v>
                </c:pt>
                <c:pt idx="2">
                  <c:v>4021676584</c:v>
                </c:pt>
                <c:pt idx="3">
                  <c:v>1297809515</c:v>
                </c:pt>
                <c:pt idx="4">
                  <c:v>312587211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Exports!$A$8:$A$12</c:f>
              <c:strCache>
                <c:ptCount val="5"/>
                <c:pt idx="0">
                  <c:v>China</c:v>
                </c:pt>
                <c:pt idx="1">
                  <c:v>Japan</c:v>
                </c:pt>
                <c:pt idx="2">
                  <c:v>South Korea</c:v>
                </c:pt>
                <c:pt idx="3">
                  <c:v>Taiwan</c:v>
                </c:pt>
                <c:pt idx="4">
                  <c:v>Other</c:v>
                </c:pt>
              </c:strCache>
            </c:strRef>
          </c:cat>
          <c:val>
            <c:numRef>
              <c:f>Exports!$C$8:$C$12</c:f>
              <c:numCache>
                <c:formatCode>0%</c:formatCode>
                <c:ptCount val="5"/>
                <c:pt idx="0">
                  <c:v>0.76902549072173776</c:v>
                </c:pt>
                <c:pt idx="1">
                  <c:v>0.12521516053822213</c:v>
                </c:pt>
                <c:pt idx="2">
                  <c:v>7.5519240065948165E-2</c:v>
                </c:pt>
                <c:pt idx="3">
                  <c:v>2.4370330700654065E-2</c:v>
                </c:pt>
                <c:pt idx="4">
                  <c:v>5.8697779734379046E-3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IRON ORE QUANTITY</a:t>
            </a:r>
          </a:p>
        </c:rich>
      </c:tx>
      <c:layout>
        <c:manualLayout>
          <c:xMode val="edge"/>
          <c:yMode val="edge"/>
          <c:x val="0.34729800666808525"/>
          <c:y val="1.5486725663716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054161055270299E-2"/>
          <c:y val="0.1194692201368811"/>
          <c:w val="0.92432615404512131"/>
          <c:h val="0.6969037841318059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'Iron Ore WA vs Australia'!$B$5</c:f>
              <c:strCache>
                <c:ptCount val="1"/>
                <c:pt idx="0">
                  <c:v>Western Australia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numRef>
              <c:f>'Iron Ore WA vs Australia'!$A$21:$A$71</c:f>
              <c:numCache>
                <c:formatCode>General</c:formatCode>
                <c:ptCount val="51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</c:numCache>
            </c:numRef>
          </c:cat>
          <c:val>
            <c:numRef>
              <c:f>'Iron Ore WA vs Australia'!$B$21:$B$71</c:f>
              <c:numCache>
                <c:formatCode>0.00</c:formatCode>
                <c:ptCount val="51"/>
                <c:pt idx="0">
                  <c:v>1.3795010000000001</c:v>
                </c:pt>
                <c:pt idx="1">
                  <c:v>2.2768980000000001</c:v>
                </c:pt>
                <c:pt idx="2">
                  <c:v>4.2331849999999998</c:v>
                </c:pt>
                <c:pt idx="3">
                  <c:v>10.13655</c:v>
                </c:pt>
                <c:pt idx="4">
                  <c:v>23.25123</c:v>
                </c:pt>
                <c:pt idx="5">
                  <c:v>25.077760000000001</c:v>
                </c:pt>
                <c:pt idx="6">
                  <c:v>43.188070000000003</c:v>
                </c:pt>
                <c:pt idx="7">
                  <c:v>52.025660000000002</c:v>
                </c:pt>
                <c:pt idx="8">
                  <c:v>56.121499999999997</c:v>
                </c:pt>
                <c:pt idx="9">
                  <c:v>75.896479999999997</c:v>
                </c:pt>
                <c:pt idx="10">
                  <c:v>87.000810000000001</c:v>
                </c:pt>
                <c:pt idx="11">
                  <c:v>85.190029999999993</c:v>
                </c:pt>
                <c:pt idx="12">
                  <c:v>85.572789999999998</c:v>
                </c:pt>
                <c:pt idx="13">
                  <c:v>83.517189999999999</c:v>
                </c:pt>
                <c:pt idx="14">
                  <c:v>82.498580000000004</c:v>
                </c:pt>
                <c:pt idx="15">
                  <c:v>85.171980000000005</c:v>
                </c:pt>
                <c:pt idx="16">
                  <c:v>84.971620000000001</c:v>
                </c:pt>
                <c:pt idx="17">
                  <c:v>75.302639999999997</c:v>
                </c:pt>
                <c:pt idx="18">
                  <c:v>78.182389999999998</c:v>
                </c:pt>
                <c:pt idx="19">
                  <c:v>74.983540000000005</c:v>
                </c:pt>
                <c:pt idx="20">
                  <c:v>90.907129999999995</c:v>
                </c:pt>
                <c:pt idx="21">
                  <c:v>88.768079999999998</c:v>
                </c:pt>
                <c:pt idx="22">
                  <c:v>81.290940000000006</c:v>
                </c:pt>
                <c:pt idx="23">
                  <c:v>89.122739999999993</c:v>
                </c:pt>
                <c:pt idx="24">
                  <c:v>98.319090000000003</c:v>
                </c:pt>
                <c:pt idx="25">
                  <c:v>106</c:v>
                </c:pt>
                <c:pt idx="26">
                  <c:v>105</c:v>
                </c:pt>
                <c:pt idx="27">
                  <c:v>113.687</c:v>
                </c:pt>
                <c:pt idx="28">
                  <c:v>108</c:v>
                </c:pt>
                <c:pt idx="29">
                  <c:v>116</c:v>
                </c:pt>
                <c:pt idx="30">
                  <c:v>124.172</c:v>
                </c:pt>
                <c:pt idx="31">
                  <c:v>135.9659</c:v>
                </c:pt>
                <c:pt idx="32">
                  <c:v>133.651298</c:v>
                </c:pt>
                <c:pt idx="33">
                  <c:v>151.718593</c:v>
                </c:pt>
                <c:pt idx="34">
                  <c:v>143.75200000000001</c:v>
                </c:pt>
                <c:pt idx="35">
                  <c:v>143.00529800000001</c:v>
                </c:pt>
                <c:pt idx="36">
                  <c:v>158.86561699999999</c:v>
                </c:pt>
                <c:pt idx="37">
                  <c:v>166.01451900000001</c:v>
                </c:pt>
                <c:pt idx="38">
                  <c:v>171.76681600000001</c:v>
                </c:pt>
                <c:pt idx="39">
                  <c:v>194.68247</c:v>
                </c:pt>
                <c:pt idx="40">
                  <c:v>215.84919199999999</c:v>
                </c:pt>
                <c:pt idx="41">
                  <c:v>244.47343699999999</c:v>
                </c:pt>
                <c:pt idx="42">
                  <c:v>249.918879</c:v>
                </c:pt>
                <c:pt idx="43">
                  <c:v>264.44968499999999</c:v>
                </c:pt>
                <c:pt idx="44">
                  <c:v>305.716499</c:v>
                </c:pt>
                <c:pt idx="45">
                  <c:v>356.06997200000001</c:v>
                </c:pt>
                <c:pt idx="46">
                  <c:v>393.85247299999997</c:v>
                </c:pt>
                <c:pt idx="47">
                  <c:v>426.53442100000001</c:v>
                </c:pt>
                <c:pt idx="48">
                  <c:v>478.38</c:v>
                </c:pt>
                <c:pt idx="49">
                  <c:v>558.177368</c:v>
                </c:pt>
                <c:pt idx="50">
                  <c:v>696.82737699999996</c:v>
                </c:pt>
              </c:numCache>
            </c:numRef>
          </c:val>
        </c:ser>
        <c:ser>
          <c:idx val="2"/>
          <c:order val="1"/>
          <c:tx>
            <c:strRef>
              <c:f>'Iron Ore WA vs Australia'!$C$5</c:f>
              <c:strCache>
                <c:ptCount val="1"/>
                <c:pt idx="0">
                  <c:v>Rest of Australia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numRef>
              <c:f>'Iron Ore WA vs Australia'!$A$21:$A$71</c:f>
              <c:numCache>
                <c:formatCode>General</c:formatCode>
                <c:ptCount val="51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</c:numCache>
            </c:numRef>
          </c:cat>
          <c:val>
            <c:numRef>
              <c:f>'Iron Ore WA vs Australia'!$C$21:$C$71</c:f>
              <c:numCache>
                <c:formatCode>0.00</c:formatCode>
                <c:ptCount val="51"/>
                <c:pt idx="0">
                  <c:v>4.4646119999999998</c:v>
                </c:pt>
                <c:pt idx="1">
                  <c:v>4.5258060000000002</c:v>
                </c:pt>
                <c:pt idx="2">
                  <c:v>6.8346090000000004</c:v>
                </c:pt>
                <c:pt idx="3">
                  <c:v>7.0214290000000004</c:v>
                </c:pt>
                <c:pt idx="4">
                  <c:v>3.3736510000000002</c:v>
                </c:pt>
                <c:pt idx="5">
                  <c:v>13.497769999999999</c:v>
                </c:pt>
                <c:pt idx="6">
                  <c:v>8.0000599999999995</c:v>
                </c:pt>
                <c:pt idx="7">
                  <c:v>10.037330000000001</c:v>
                </c:pt>
                <c:pt idx="8">
                  <c:v>8.2794930000000004</c:v>
                </c:pt>
                <c:pt idx="9">
                  <c:v>8.9315189999999998</c:v>
                </c:pt>
                <c:pt idx="10">
                  <c:v>9.9491879999999995</c:v>
                </c:pt>
                <c:pt idx="11">
                  <c:v>12.46097</c:v>
                </c:pt>
                <c:pt idx="12">
                  <c:v>7.682334</c:v>
                </c:pt>
                <c:pt idx="13">
                  <c:v>12.406219999999999</c:v>
                </c:pt>
                <c:pt idx="14">
                  <c:v>10.635450000000001</c:v>
                </c:pt>
                <c:pt idx="15">
                  <c:v>6.5450290000000004</c:v>
                </c:pt>
                <c:pt idx="16">
                  <c:v>10.562340000000001</c:v>
                </c:pt>
                <c:pt idx="17">
                  <c:v>9.358727</c:v>
                </c:pt>
                <c:pt idx="18">
                  <c:v>9.5113850000000006</c:v>
                </c:pt>
                <c:pt idx="19">
                  <c:v>6.0537559999999999</c:v>
                </c:pt>
                <c:pt idx="20">
                  <c:v>4.13896</c:v>
                </c:pt>
                <c:pt idx="21">
                  <c:v>8.7090270000000007</c:v>
                </c:pt>
                <c:pt idx="22">
                  <c:v>1.2723880000000001</c:v>
                </c:pt>
                <c:pt idx="23">
                  <c:v>1.25919</c:v>
                </c:pt>
                <c:pt idx="24">
                  <c:v>1.6129899999999999</c:v>
                </c:pt>
                <c:pt idx="25">
                  <c:v>4.5</c:v>
                </c:pt>
                <c:pt idx="26">
                  <c:v>6.3490000000000002</c:v>
                </c:pt>
                <c:pt idx="27">
                  <c:v>3.4470000000000001</c:v>
                </c:pt>
                <c:pt idx="28">
                  <c:v>3.9369999999999998</c:v>
                </c:pt>
                <c:pt idx="29">
                  <c:v>4.1459999999999999</c:v>
                </c:pt>
                <c:pt idx="30">
                  <c:v>4.2309999999999999</c:v>
                </c:pt>
                <c:pt idx="31">
                  <c:v>6.9700949999999997</c:v>
                </c:pt>
                <c:pt idx="32">
                  <c:v>4.2309999999999901</c:v>
                </c:pt>
                <c:pt idx="33" formatCode="General">
                  <c:v>6.05</c:v>
                </c:pt>
                <c:pt idx="34" formatCode="General">
                  <c:v>9.49</c:v>
                </c:pt>
                <c:pt idx="35">
                  <c:v>8.5527019999999823</c:v>
                </c:pt>
                <c:pt idx="36">
                  <c:v>4.9779999999999998</c:v>
                </c:pt>
                <c:pt idx="37">
                  <c:v>5.202</c:v>
                </c:pt>
                <c:pt idx="38">
                  <c:v>5.202</c:v>
                </c:pt>
                <c:pt idx="39">
                  <c:v>5.7729999999999997</c:v>
                </c:pt>
                <c:pt idx="40">
                  <c:v>5.6210000000000004</c:v>
                </c:pt>
                <c:pt idx="41">
                  <c:v>5.508</c:v>
                </c:pt>
                <c:pt idx="42">
                  <c:v>5.5949999999999998</c:v>
                </c:pt>
                <c:pt idx="43">
                  <c:v>9.2279999999999998</c:v>
                </c:pt>
                <c:pt idx="44">
                  <c:v>11.244000000000002</c:v>
                </c:pt>
                <c:pt idx="45">
                  <c:v>12.358000000000004</c:v>
                </c:pt>
                <c:pt idx="46">
                  <c:v>13.560999999999979</c:v>
                </c:pt>
                <c:pt idx="47">
                  <c:v>14.210999999999956</c:v>
                </c:pt>
                <c:pt idx="48">
                  <c:v>14.674000000000035</c:v>
                </c:pt>
                <c:pt idx="49">
                  <c:v>16.325000000000045</c:v>
                </c:pt>
                <c:pt idx="50">
                  <c:v>38.63562300000001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3134848"/>
        <c:axId val="186016128"/>
      </c:barChart>
      <c:catAx>
        <c:axId val="1831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0161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8601612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Million tonnes</a:t>
                </a:r>
              </a:p>
            </c:rich>
          </c:tx>
          <c:layout>
            <c:manualLayout>
              <c:xMode val="edge"/>
              <c:yMode val="edge"/>
              <c:x val="2.1621621621621619E-2"/>
              <c:y val="3.539823008849559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134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594630063134026"/>
          <c:y val="0.33628376652033548"/>
          <c:w val="0.22567620770376667"/>
          <c:h val="9.51330337026455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China's Crude Steel Production and Iron Ore Imports</a:t>
            </a:r>
          </a:p>
        </c:rich>
      </c:tx>
      <c:layout>
        <c:manualLayout>
          <c:xMode val="edge"/>
          <c:yMode val="edge"/>
          <c:x val="0.1337213117255692"/>
          <c:y val="3.3464566929133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93160711082498E-2"/>
          <c:y val="0.1948824985468065"/>
          <c:w val="0.91713645017673762"/>
          <c:h val="0.64231104869853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'China Steel Prod &amp; Iron Ore Imp'!$B$32</c:f>
              <c:strCache>
                <c:ptCount val="1"/>
                <c:pt idx="0">
                  <c:v>Crude Steel Production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'China Steel Prod &amp; Iron Ore Imp'!$A$33:$A$53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'China Steel Prod &amp; Iron Ore Imp'!$B$33:$B$53</c:f>
              <c:numCache>
                <c:formatCode>_-* #,##0_-;\-* #,##0_-;_-* "-"??_-;_-@_-</c:formatCode>
                <c:ptCount val="21"/>
                <c:pt idx="0">
                  <c:v>84.015240860019958</c:v>
                </c:pt>
                <c:pt idx="1">
                  <c:v>86.510024494239318</c:v>
                </c:pt>
                <c:pt idx="2">
                  <c:v>91.841603919078281</c:v>
                </c:pt>
                <c:pt idx="3">
                  <c:v>98.803411049623506</c:v>
                </c:pt>
                <c:pt idx="4">
                  <c:v>103.95355166470107</c:v>
                </c:pt>
                <c:pt idx="5">
                  <c:v>112.4503311258278</c:v>
                </c:pt>
                <c:pt idx="6">
                  <c:v>115.42774199401252</c:v>
                </c:pt>
                <c:pt idx="7">
                  <c:v>136.90102512927515</c:v>
                </c:pt>
                <c:pt idx="8">
                  <c:v>165.33520820103419</c:v>
                </c:pt>
                <c:pt idx="9">
                  <c:v>201.77174997732016</c:v>
                </c:pt>
                <c:pt idx="10">
                  <c:v>254.45522997369136</c:v>
                </c:pt>
                <c:pt idx="11">
                  <c:v>322.77057062505668</c:v>
                </c:pt>
                <c:pt idx="12">
                  <c:v>383.73310351084092</c:v>
                </c:pt>
                <c:pt idx="13">
                  <c:v>443.83652363240492</c:v>
                </c:pt>
                <c:pt idx="14">
                  <c:v>455.42048444162202</c:v>
                </c:pt>
                <c:pt idx="15">
                  <c:v>515.14288306268702</c:v>
                </c:pt>
                <c:pt idx="16">
                  <c:v>568.49677946112672</c:v>
                </c:pt>
                <c:pt idx="17">
                  <c:v>619.85394175814201</c:v>
                </c:pt>
                <c:pt idx="18">
                  <c:v>650.04263812029387</c:v>
                </c:pt>
                <c:pt idx="19">
                  <c:v>739.72602739726017</c:v>
                </c:pt>
                <c:pt idx="20">
                  <c:v>822.7</c:v>
                </c:pt>
              </c:numCache>
            </c:numRef>
          </c:val>
        </c:ser>
        <c:ser>
          <c:idx val="1"/>
          <c:order val="1"/>
          <c:tx>
            <c:strRef>
              <c:f>'China Steel Prod &amp; Iron Ore Imp'!$C$32</c:f>
              <c:strCache>
                <c:ptCount val="1"/>
                <c:pt idx="0">
                  <c:v>Iron Ore Imports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numRef>
              <c:f>'China Steel Prod &amp; Iron Ore Imp'!$A$33:$A$53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'China Steel Prod &amp; Iron Ore Imp'!$C$33:$C$53</c:f>
              <c:numCache>
                <c:formatCode>_-* #,##0_-;\-* #,##0_-;_-* "-"??_-;_-@_-</c:formatCode>
                <c:ptCount val="21"/>
                <c:pt idx="0">
                  <c:v>33.877347364601292</c:v>
                </c:pt>
                <c:pt idx="1">
                  <c:v>37.331035108409687</c:v>
                </c:pt>
                <c:pt idx="2">
                  <c:v>39.798602921164836</c:v>
                </c:pt>
                <c:pt idx="3">
                  <c:v>49.995464029755965</c:v>
                </c:pt>
                <c:pt idx="4">
                  <c:v>46.965435906740453</c:v>
                </c:pt>
                <c:pt idx="5">
                  <c:v>50.140615077565094</c:v>
                </c:pt>
                <c:pt idx="6">
                  <c:v>63.47636759502857</c:v>
                </c:pt>
                <c:pt idx="7">
                  <c:v>83.818379751428822</c:v>
                </c:pt>
                <c:pt idx="8">
                  <c:v>101.14669327769209</c:v>
                </c:pt>
                <c:pt idx="9">
                  <c:v>134.37358250929873</c:v>
                </c:pt>
                <c:pt idx="10">
                  <c:v>188.77800961625692</c:v>
                </c:pt>
                <c:pt idx="11">
                  <c:v>249.68701805316158</c:v>
                </c:pt>
                <c:pt idx="12">
                  <c:v>296.01741812573709</c:v>
                </c:pt>
                <c:pt idx="13">
                  <c:v>347.30109770479902</c:v>
                </c:pt>
                <c:pt idx="14">
                  <c:v>402.37684840787443</c:v>
                </c:pt>
                <c:pt idx="15">
                  <c:v>569.51754513290382</c:v>
                </c:pt>
                <c:pt idx="16">
                  <c:v>561.21745441349901</c:v>
                </c:pt>
                <c:pt idx="17">
                  <c:v>622.1083189694275</c:v>
                </c:pt>
                <c:pt idx="18">
                  <c:v>674.54413499047439</c:v>
                </c:pt>
                <c:pt idx="19">
                  <c:v>819.1</c:v>
                </c:pt>
                <c:pt idx="20">
                  <c:v>932.51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85755136"/>
        <c:axId val="185756672"/>
      </c:barChart>
      <c:catAx>
        <c:axId val="18575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75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75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Million tonnes</a:t>
                </a:r>
              </a:p>
            </c:rich>
          </c:tx>
          <c:layout>
            <c:manualLayout>
              <c:xMode val="edge"/>
              <c:yMode val="edge"/>
              <c:x val="1.0174418604651164E-2"/>
              <c:y val="9.64569512472358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755136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360536210187088"/>
          <c:y val="0.91367696474246329"/>
          <c:w val="0.38372188396508711"/>
          <c:h val="4.33073449480234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China's Iron Ore Imports by Country for 2014</a:t>
            </a:r>
          </a:p>
        </c:rich>
      </c:tx>
      <c:layout>
        <c:manualLayout>
          <c:xMode val="edge"/>
          <c:yMode val="edge"/>
          <c:x val="0.13372132003093229"/>
          <c:y val="3.3464566929133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93160711082498E-2"/>
          <c:y val="0.19488249854680656"/>
          <c:w val="0.90171190714455063"/>
          <c:h val="0.66141938900733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'China Steel Prod &amp; Iron Ore Imp'!$J$30</c:f>
              <c:strCache>
                <c:ptCount val="1"/>
                <c:pt idx="0">
                  <c:v>China Iron Ore Imports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'China Steel Prod &amp; Iron Ore Imp'!$J$33:$J$46</c:f>
              <c:strCache>
                <c:ptCount val="14"/>
                <c:pt idx="0">
                  <c:v>Australia</c:v>
                </c:pt>
                <c:pt idx="1">
                  <c:v>Brazil</c:v>
                </c:pt>
                <c:pt idx="2">
                  <c:v>South Africa</c:v>
                </c:pt>
                <c:pt idx="3">
                  <c:v>Iran</c:v>
                </c:pt>
                <c:pt idx="4">
                  <c:v>Sierra Leone</c:v>
                </c:pt>
                <c:pt idx="5">
                  <c:v>Ukraine</c:v>
                </c:pt>
                <c:pt idx="6">
                  <c:v>Chile</c:v>
                </c:pt>
                <c:pt idx="7">
                  <c:v>Canada</c:v>
                </c:pt>
                <c:pt idx="8">
                  <c:v>Peru</c:v>
                </c:pt>
                <c:pt idx="9">
                  <c:v>Mauritania</c:v>
                </c:pt>
                <c:pt idx="10">
                  <c:v>Malaysia</c:v>
                </c:pt>
                <c:pt idx="11">
                  <c:v>India</c:v>
                </c:pt>
                <c:pt idx="12">
                  <c:v>Mongolia</c:v>
                </c:pt>
                <c:pt idx="13">
                  <c:v>Others</c:v>
                </c:pt>
              </c:strCache>
            </c:strRef>
          </c:cat>
          <c:val>
            <c:numRef>
              <c:f>'China Steel Prod &amp; Iron Ore Imp'!$K$33:$K$46</c:f>
              <c:numCache>
                <c:formatCode>0.00</c:formatCode>
                <c:ptCount val="14"/>
                <c:pt idx="0">
                  <c:v>548.47</c:v>
                </c:pt>
                <c:pt idx="1">
                  <c:v>171.036</c:v>
                </c:pt>
                <c:pt idx="2">
                  <c:v>43.622</c:v>
                </c:pt>
                <c:pt idx="3">
                  <c:v>21.751999999999999</c:v>
                </c:pt>
                <c:pt idx="4">
                  <c:v>19.062999999999999</c:v>
                </c:pt>
                <c:pt idx="5">
                  <c:v>18.545000000000002</c:v>
                </c:pt>
                <c:pt idx="6">
                  <c:v>11.03</c:v>
                </c:pt>
                <c:pt idx="7">
                  <c:v>11.007999999999999</c:v>
                </c:pt>
                <c:pt idx="8">
                  <c:v>10.335000000000001</c:v>
                </c:pt>
                <c:pt idx="9">
                  <c:v>10.047000000000001</c:v>
                </c:pt>
                <c:pt idx="10">
                  <c:v>9.51</c:v>
                </c:pt>
                <c:pt idx="11">
                  <c:v>7.8570000000000002</c:v>
                </c:pt>
                <c:pt idx="12">
                  <c:v>6.9109999999999996</c:v>
                </c:pt>
                <c:pt idx="13">
                  <c:v>43.324000000000069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85860480"/>
        <c:axId val="185862016"/>
      </c:barChart>
      <c:catAx>
        <c:axId val="18586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86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6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Million tonnes</a:t>
                </a:r>
              </a:p>
            </c:rich>
          </c:tx>
          <c:layout>
            <c:manualLayout>
              <c:xMode val="edge"/>
              <c:yMode val="edge"/>
              <c:x val="4.9864957010997918E-4"/>
              <c:y val="0.12193461053588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860480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655320</xdr:colOff>
      <xdr:row>4</xdr:row>
      <xdr:rowOff>129540</xdr:rowOff>
    </xdr:from>
    <xdr:to>
      <xdr:col>10</xdr:col>
      <xdr:colOff>22860</xdr:colOff>
      <xdr:row>29</xdr:row>
      <xdr:rowOff>121920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939800</xdr:colOff>
      <xdr:row>3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1925" cy="6381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0.941</cdr:y>
    </cdr:from>
    <cdr:to>
      <cdr:x>0.48959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450166"/>
          <a:ext cx="2647950" cy="216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TEX Report, Interfax China Ltd and SteelHome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0.01016</cdr:x>
      <cdr:y>0.93519</cdr:y>
    </cdr:from>
    <cdr:to>
      <cdr:x>0.19912</cdr:x>
      <cdr:y>0.98854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987" y="3729351"/>
          <a:ext cx="1301613" cy="212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TEX Report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0.02313</cdr:x>
      <cdr:y>0.91193</cdr:y>
    </cdr:from>
    <cdr:to>
      <cdr:x>0.19685</cdr:x>
      <cdr:y>0.94999</cdr:y>
    </cdr:to>
    <cdr:sp macro="" textlink="">
      <cdr:nvSpPr>
        <cdr:cNvPr id="16385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45" y="3930750"/>
          <a:ext cx="675570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DMP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488155</xdr:colOff>
      <xdr:row>6</xdr:row>
      <xdr:rowOff>142875</xdr:rowOff>
    </xdr:from>
    <xdr:to>
      <xdr:col>20</xdr:col>
      <xdr:colOff>583406</xdr:colOff>
      <xdr:row>27</xdr:row>
      <xdr:rowOff>59531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2</xdr:row>
      <xdr:rowOff>266700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100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0.06975</cdr:x>
      <cdr:y>0.857</cdr:y>
    </cdr:from>
    <cdr:to>
      <cdr:x>0.25608</cdr:x>
      <cdr:y>0.92367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609" y="2958244"/>
          <a:ext cx="1217154" cy="230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900"/>
            <a:t>Source:  Metalprices.com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169333</xdr:colOff>
      <xdr:row>5</xdr:row>
      <xdr:rowOff>113030</xdr:rowOff>
    </xdr:from>
    <xdr:to>
      <xdr:col>11</xdr:col>
      <xdr:colOff>539750</xdr:colOff>
      <xdr:row>35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440267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7217" cy="660400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0.12363</cdr:x>
      <cdr:y>0.78303</cdr:y>
    </cdr:from>
    <cdr:to>
      <cdr:x>0.29106</cdr:x>
      <cdr:y>0.83202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070" y="2622351"/>
          <a:ext cx="652871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ABS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7</xdr:row>
      <xdr:rowOff>0</xdr:rowOff>
    </xdr:from>
    <xdr:to>
      <xdr:col>13</xdr:col>
      <xdr:colOff>211667</xdr:colOff>
      <xdr:row>27</xdr:row>
      <xdr:rowOff>91440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2705100" cy="6477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100" cy="647700"/>
        </a:xfrm>
        <a:prstGeom prst="rect">
          <a:avLst/>
        </a:prstGeom>
      </xdr:spPr>
    </xdr:pic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0.01558</cdr:x>
      <cdr:y>0.89483</cdr:y>
    </cdr:from>
    <cdr:to>
      <cdr:x>0.22848</cdr:x>
      <cdr:y>0.94218</cdr:y>
    </cdr:to>
    <cdr:sp macro="" textlink="">
      <cdr:nvSpPr>
        <cdr:cNvPr id="1024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853" y="3172939"/>
          <a:ext cx="1200521" cy="167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DMP and BREE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0</xdr:rowOff>
    </xdr:from>
    <xdr:to>
      <xdr:col>8</xdr:col>
      <xdr:colOff>486834</xdr:colOff>
      <xdr:row>28</xdr:row>
      <xdr:rowOff>15240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336126</xdr:colOff>
      <xdr:row>5</xdr:row>
      <xdr:rowOff>5080</xdr:rowOff>
    </xdr:from>
    <xdr:to>
      <xdr:col>20</xdr:col>
      <xdr:colOff>523240</xdr:colOff>
      <xdr:row>28</xdr:row>
      <xdr:rowOff>20320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747183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9808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etalprices.com/a/Logi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73"/>
  <sheetViews>
    <sheetView showGridLines="0" tabSelected="1" zoomScale="75" zoomScaleNormal="100" workbookViewId="0"/>
  </sheetViews>
  <sheetFormatPr defaultRowHeight="12.75"/>
  <cols>
    <col min="1" max="1" width="9.7109375" style="23" bestFit="1" customWidth="1"/>
    <col min="2" max="2" width="16.7109375" style="23" bestFit="1" customWidth="1"/>
    <col min="3" max="3" width="20.5703125" style="23" bestFit="1" customWidth="1"/>
    <col min="4" max="4" width="12.5703125" style="23" bestFit="1" customWidth="1"/>
    <col min="5" max="16384" width="9.140625" style="23"/>
  </cols>
  <sheetData>
    <row r="4" spans="1:4" ht="40.5" customHeight="1">
      <c r="A4" s="32" t="s">
        <v>36</v>
      </c>
      <c r="B4" s="32"/>
      <c r="C4" s="32"/>
    </row>
    <row r="5" spans="1:4">
      <c r="A5" s="32" t="s">
        <v>37</v>
      </c>
      <c r="B5" s="32"/>
      <c r="C5" s="32"/>
    </row>
    <row r="6" spans="1:4">
      <c r="A6" s="33" t="s">
        <v>38</v>
      </c>
      <c r="B6" s="34" t="s">
        <v>39</v>
      </c>
      <c r="C6" s="34" t="s">
        <v>40</v>
      </c>
    </row>
    <row r="7" spans="1:4">
      <c r="A7" s="33"/>
      <c r="B7" s="34" t="s">
        <v>41</v>
      </c>
      <c r="C7" s="34" t="s">
        <v>42</v>
      </c>
    </row>
    <row r="8" spans="1:4">
      <c r="A8" s="35">
        <v>36220</v>
      </c>
      <c r="B8" s="36">
        <v>31.819875</v>
      </c>
      <c r="C8" s="37">
        <v>891.76418899999999</v>
      </c>
      <c r="D8" s="38"/>
    </row>
    <row r="9" spans="1:4">
      <c r="A9" s="35">
        <v>36312</v>
      </c>
      <c r="B9" s="36">
        <v>35.438550999999997</v>
      </c>
      <c r="C9" s="37">
        <v>846.16458999999998</v>
      </c>
      <c r="D9" s="38"/>
    </row>
    <row r="10" spans="1:4">
      <c r="A10" s="35">
        <v>36404</v>
      </c>
      <c r="B10" s="36">
        <v>38.180025999999998</v>
      </c>
      <c r="C10" s="37">
        <v>882.23416699999996</v>
      </c>
      <c r="D10" s="38"/>
    </row>
    <row r="11" spans="1:4">
      <c r="A11" s="35">
        <v>36495</v>
      </c>
      <c r="B11" s="36">
        <v>37.566845999999998</v>
      </c>
      <c r="C11" s="37">
        <v>896.91416400000003</v>
      </c>
      <c r="D11" s="38"/>
    </row>
    <row r="12" spans="1:4">
      <c r="A12" s="35">
        <v>36586</v>
      </c>
      <c r="B12" s="36">
        <v>34.799875999999998</v>
      </c>
      <c r="C12" s="37">
        <v>843.82986000000005</v>
      </c>
      <c r="D12" s="38"/>
    </row>
    <row r="13" spans="1:4">
      <c r="A13" s="35">
        <v>36678</v>
      </c>
      <c r="B13" s="36">
        <v>40.61159</v>
      </c>
      <c r="C13" s="37">
        <v>1099.055795</v>
      </c>
      <c r="D13" s="38"/>
    </row>
    <row r="14" spans="1:4">
      <c r="A14" s="35">
        <v>36770</v>
      </c>
      <c r="B14" s="36">
        <v>42.547497999999997</v>
      </c>
      <c r="C14" s="37">
        <v>1188.4140870000001</v>
      </c>
      <c r="D14" s="38"/>
    </row>
    <row r="15" spans="1:4">
      <c r="A15" s="35">
        <v>36861</v>
      </c>
      <c r="B15" s="36">
        <v>40.906652999999999</v>
      </c>
      <c r="C15" s="37">
        <v>1233.8877709999999</v>
      </c>
    </row>
    <row r="16" spans="1:4">
      <c r="A16" s="35">
        <v>36951</v>
      </c>
      <c r="B16" s="36">
        <v>38.254949000000003</v>
      </c>
      <c r="C16" s="37">
        <v>1206.402165</v>
      </c>
    </row>
    <row r="17" spans="1:3">
      <c r="A17" s="35">
        <v>37043</v>
      </c>
      <c r="B17" s="36">
        <v>40.060791000000002</v>
      </c>
      <c r="C17" s="37">
        <v>1284.000841</v>
      </c>
    </row>
    <row r="18" spans="1:3">
      <c r="A18" s="35">
        <v>37135</v>
      </c>
      <c r="B18" s="36">
        <v>44.877921999999998</v>
      </c>
      <c r="C18" s="37">
        <v>1479.8553669999999</v>
      </c>
    </row>
    <row r="19" spans="1:3">
      <c r="A19" s="35">
        <v>37226</v>
      </c>
      <c r="B19" s="36">
        <v>42.820856999999997</v>
      </c>
      <c r="C19" s="37">
        <v>1399.453796</v>
      </c>
    </row>
    <row r="20" spans="1:3">
      <c r="A20" s="35">
        <v>37316</v>
      </c>
      <c r="B20" s="39">
        <v>36.345046000000004</v>
      </c>
      <c r="C20" s="40">
        <v>1139.7985530000001</v>
      </c>
    </row>
    <row r="21" spans="1:3">
      <c r="A21" s="35">
        <v>37408</v>
      </c>
      <c r="B21" s="39">
        <v>40.590108999999998</v>
      </c>
      <c r="C21" s="40">
        <v>1188.5061410000001</v>
      </c>
    </row>
    <row r="22" spans="1:3">
      <c r="A22" s="35">
        <v>37500</v>
      </c>
      <c r="B22" s="39">
        <v>47.561712</v>
      </c>
      <c r="C22" s="40">
        <v>1387.44604</v>
      </c>
    </row>
    <row r="23" spans="1:3">
      <c r="A23" s="35">
        <v>37591</v>
      </c>
      <c r="B23" s="39">
        <v>47.269948999999997</v>
      </c>
      <c r="C23" s="40">
        <v>1348.8655610000001</v>
      </c>
    </row>
    <row r="24" spans="1:3">
      <c r="A24" s="35">
        <v>37681</v>
      </c>
      <c r="B24" s="39">
        <v>45.607464</v>
      </c>
      <c r="C24" s="40">
        <v>1215.811389</v>
      </c>
    </row>
    <row r="25" spans="1:3">
      <c r="A25" s="35">
        <v>37773</v>
      </c>
      <c r="B25" s="39">
        <v>47.893875999999999</v>
      </c>
      <c r="C25" s="40">
        <f>1246.03706</f>
        <v>1246.0370600000001</v>
      </c>
    </row>
    <row r="26" spans="1:3">
      <c r="A26" s="35">
        <v>37865</v>
      </c>
      <c r="B26" s="39">
        <v>49.099761999999998</v>
      </c>
      <c r="C26" s="40">
        <v>1298.6428900000001</v>
      </c>
    </row>
    <row r="27" spans="1:3">
      <c r="A27" s="35">
        <v>37956</v>
      </c>
      <c r="B27" s="39">
        <v>52.146354000000002</v>
      </c>
      <c r="C27" s="40">
        <v>1300.565871</v>
      </c>
    </row>
    <row r="28" spans="1:3">
      <c r="A28" s="35">
        <v>38047</v>
      </c>
      <c r="B28" s="39">
        <v>49.867494999999998</v>
      </c>
      <c r="C28" s="40">
        <v>1189.096851</v>
      </c>
    </row>
    <row r="29" spans="1:3">
      <c r="A29" s="35">
        <v>38139</v>
      </c>
      <c r="B29" s="39">
        <v>50.927095000000001</v>
      </c>
      <c r="C29" s="40">
        <v>1543.223103</v>
      </c>
    </row>
    <row r="30" spans="1:3">
      <c r="A30" s="35">
        <v>38231</v>
      </c>
      <c r="B30" s="39">
        <v>55.520152000000003</v>
      </c>
      <c r="C30" s="40">
        <v>1703.503551</v>
      </c>
    </row>
    <row r="31" spans="1:3">
      <c r="A31" s="35">
        <v>38322</v>
      </c>
      <c r="B31" s="39">
        <v>59.534450999999997</v>
      </c>
      <c r="C31" s="40">
        <v>1737.333631</v>
      </c>
    </row>
    <row r="32" spans="1:3">
      <c r="A32" s="35">
        <v>38412</v>
      </c>
      <c r="B32" s="39">
        <v>58.034227000000001</v>
      </c>
      <c r="C32" s="40">
        <v>1774.9567649999999</v>
      </c>
    </row>
    <row r="33" spans="1:3">
      <c r="A33" s="35">
        <v>38504</v>
      </c>
      <c r="B33" s="39">
        <v>60.062264999999996</v>
      </c>
      <c r="C33" s="40">
        <v>3086.5416380000001</v>
      </c>
    </row>
    <row r="34" spans="1:3">
      <c r="A34" s="35">
        <v>38596</v>
      </c>
      <c r="B34" s="39">
        <v>59.445526000000001</v>
      </c>
      <c r="C34" s="40">
        <v>3045.8965790000002</v>
      </c>
    </row>
    <row r="35" spans="1:3">
      <c r="A35" s="35">
        <v>38687</v>
      </c>
      <c r="B35" s="39">
        <v>65.835815999999994</v>
      </c>
      <c r="C35" s="40">
        <v>3466.4422100000002</v>
      </c>
    </row>
    <row r="36" spans="1:3">
      <c r="A36" s="35">
        <v>38777</v>
      </c>
      <c r="B36" s="39">
        <v>55.499513</v>
      </c>
      <c r="C36" s="40">
        <v>2506.0319100000002</v>
      </c>
    </row>
    <row r="37" spans="1:3">
      <c r="A37" s="35">
        <v>38869</v>
      </c>
      <c r="B37" s="39">
        <v>61.958970999999998</v>
      </c>
      <c r="C37" s="40">
        <v>3680.7239789999999</v>
      </c>
    </row>
    <row r="38" spans="1:3">
      <c r="A38" s="35">
        <v>38961</v>
      </c>
      <c r="B38" s="39">
        <v>63.900244999999998</v>
      </c>
      <c r="C38" s="40">
        <v>3943.5981219999999</v>
      </c>
    </row>
    <row r="39" spans="1:3">
      <c r="A39" s="35">
        <v>39052</v>
      </c>
      <c r="B39" s="39">
        <v>69.036589000000006</v>
      </c>
      <c r="C39" s="40">
        <v>4233.364673</v>
      </c>
    </row>
    <row r="40" spans="1:3">
      <c r="A40" s="35">
        <v>39142</v>
      </c>
      <c r="B40" s="39">
        <v>57.769528999999999</v>
      </c>
      <c r="C40" s="40">
        <v>3482.3062399999999</v>
      </c>
    </row>
    <row r="41" spans="1:3">
      <c r="A41" s="35">
        <v>39234</v>
      </c>
      <c r="B41" s="39">
        <v>66.929608999999999</v>
      </c>
      <c r="C41" s="40">
        <v>4073.3264060000001</v>
      </c>
    </row>
    <row r="42" spans="1:3">
      <c r="A42" s="35">
        <v>39326</v>
      </c>
      <c r="B42" s="39">
        <v>66.547036000000006</v>
      </c>
      <c r="C42" s="40">
        <v>4027.292852</v>
      </c>
    </row>
    <row r="43" spans="1:3">
      <c r="A43" s="35">
        <v>39417</v>
      </c>
      <c r="B43" s="39">
        <v>72.738117000000003</v>
      </c>
      <c r="C43" s="40">
        <v>4547.1469539999998</v>
      </c>
    </row>
    <row r="44" spans="1:3">
      <c r="A44" s="35">
        <v>39508</v>
      </c>
      <c r="B44" s="39">
        <v>72.078442999999993</v>
      </c>
      <c r="C44" s="40">
        <v>5143.1971100000001</v>
      </c>
    </row>
    <row r="45" spans="1:3">
      <c r="A45" s="35">
        <v>39600</v>
      </c>
      <c r="B45" s="39">
        <v>78.182618000000005</v>
      </c>
      <c r="C45" s="40">
        <v>8097.3634549999997</v>
      </c>
    </row>
    <row r="46" spans="1:3">
      <c r="A46" s="35">
        <v>39692</v>
      </c>
      <c r="B46" s="39">
        <v>87.223106999999999</v>
      </c>
      <c r="C46" s="40">
        <v>9861.9815899999994</v>
      </c>
    </row>
    <row r="47" spans="1:3">
      <c r="A47" s="35">
        <v>39783</v>
      </c>
      <c r="B47" s="39">
        <v>68.087885</v>
      </c>
      <c r="C47" s="40">
        <v>8612.9875950000005</v>
      </c>
    </row>
    <row r="48" spans="1:3">
      <c r="A48" s="35">
        <v>39873</v>
      </c>
      <c r="B48" s="39">
        <v>74.655361999999997</v>
      </c>
      <c r="C48" s="40">
        <v>8405.4165819999998</v>
      </c>
    </row>
    <row r="49" spans="1:22">
      <c r="A49" s="35">
        <v>39965</v>
      </c>
      <c r="B49" s="39">
        <v>87.887632999999994</v>
      </c>
      <c r="C49" s="40">
        <v>6738.0721720000001</v>
      </c>
    </row>
    <row r="50" spans="1:22">
      <c r="A50" s="35">
        <v>40057</v>
      </c>
      <c r="B50" s="39">
        <v>95.559003000000004</v>
      </c>
      <c r="C50" s="40">
        <v>6884.8768049999999</v>
      </c>
    </row>
    <row r="51" spans="1:22">
      <c r="A51" s="35">
        <v>40148</v>
      </c>
      <c r="B51" s="39">
        <v>97.967973999999998</v>
      </c>
      <c r="C51" s="40">
        <v>6120.6669940000002</v>
      </c>
    </row>
    <row r="52" spans="1:22">
      <c r="A52" s="35">
        <v>40238</v>
      </c>
      <c r="B52" s="39">
        <v>93.986817000000002</v>
      </c>
      <c r="C52" s="40">
        <v>7930.770047</v>
      </c>
    </row>
    <row r="53" spans="1:22">
      <c r="A53" s="35">
        <v>40330</v>
      </c>
      <c r="B53" s="39">
        <v>97.452072000000001</v>
      </c>
      <c r="C53" s="40">
        <v>12898.787388000001</v>
      </c>
    </row>
    <row r="54" spans="1:22">
      <c r="A54" s="35">
        <v>40422</v>
      </c>
      <c r="B54" s="39">
        <v>97.011669999999995</v>
      </c>
      <c r="C54" s="40">
        <v>14188.258534000001</v>
      </c>
    </row>
    <row r="55" spans="1:22">
      <c r="A55" s="35">
        <v>40513</v>
      </c>
      <c r="B55" s="39">
        <v>105.40127</v>
      </c>
      <c r="C55" s="40">
        <v>13889.278775999999</v>
      </c>
    </row>
    <row r="56" spans="1:22">
      <c r="A56" s="35">
        <v>40603</v>
      </c>
      <c r="B56" s="39">
        <v>92.160925000000006</v>
      </c>
      <c r="C56" s="40">
        <v>13492.287415999999</v>
      </c>
    </row>
    <row r="57" spans="1:22">
      <c r="A57" s="35">
        <v>40695</v>
      </c>
      <c r="B57" s="39">
        <v>103.031442</v>
      </c>
      <c r="C57" s="40">
        <v>15985.509522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2"/>
      <c r="S57" s="42"/>
      <c r="T57" s="42"/>
      <c r="U57" s="42"/>
      <c r="V57" s="42"/>
    </row>
    <row r="58" spans="1:22">
      <c r="A58" s="35">
        <v>40787</v>
      </c>
      <c r="B58" s="39">
        <v>112.819613</v>
      </c>
      <c r="C58" s="40">
        <v>17681.372020999999</v>
      </c>
    </row>
    <row r="59" spans="1:22">
      <c r="A59" s="35">
        <v>40878</v>
      </c>
      <c r="B59" s="39">
        <v>118.61332400000001</v>
      </c>
      <c r="C59" s="40">
        <v>15560.804690000001</v>
      </c>
    </row>
    <row r="60" spans="1:22">
      <c r="A60" s="35">
        <v>40969</v>
      </c>
      <c r="B60" s="39">
        <v>103.33267600000001</v>
      </c>
      <c r="C60" s="40">
        <v>12529.964077000001</v>
      </c>
    </row>
    <row r="61" spans="1:22">
      <c r="A61" s="35">
        <v>41061</v>
      </c>
      <c r="B61" s="39">
        <v>119.624137</v>
      </c>
      <c r="C61" s="40">
        <v>15045.076494999999</v>
      </c>
    </row>
    <row r="62" spans="1:22">
      <c r="A62" s="35">
        <v>41153</v>
      </c>
      <c r="B62" s="39">
        <v>123.91928299999999</v>
      </c>
      <c r="C62" s="40">
        <v>12458.512140999999</v>
      </c>
    </row>
    <row r="63" spans="1:22">
      <c r="A63" s="35">
        <v>41244</v>
      </c>
      <c r="B63" s="39">
        <v>131.503477</v>
      </c>
      <c r="C63" s="40">
        <v>12763.769498</v>
      </c>
    </row>
    <row r="64" spans="1:22">
      <c r="A64" s="35">
        <v>41334</v>
      </c>
      <c r="B64" s="39">
        <v>119.355599</v>
      </c>
      <c r="C64" s="40">
        <v>14654.11282</v>
      </c>
    </row>
    <row r="65" spans="1:3">
      <c r="A65" s="35">
        <v>41426</v>
      </c>
      <c r="B65" s="39">
        <v>136.96044800000001</v>
      </c>
      <c r="C65" s="40">
        <v>16296.973470999999</v>
      </c>
    </row>
    <row r="66" spans="1:3">
      <c r="A66" s="35">
        <v>41518</v>
      </c>
      <c r="B66" s="23">
        <v>146.163726</v>
      </c>
      <c r="C66" s="40">
        <v>18742.426232000002</v>
      </c>
    </row>
    <row r="67" spans="1:3">
      <c r="A67" s="35">
        <v>41609</v>
      </c>
      <c r="B67" s="39">
        <v>153.69496799999999</v>
      </c>
      <c r="C67" s="40">
        <v>19693.636741999999</v>
      </c>
    </row>
    <row r="68" spans="1:3">
      <c r="A68" s="35">
        <v>41699</v>
      </c>
      <c r="B68" s="39">
        <v>151.033929</v>
      </c>
      <c r="C68" s="40">
        <v>18648.095646999998</v>
      </c>
    </row>
    <row r="69" spans="1:3">
      <c r="A69" s="35">
        <v>41791</v>
      </c>
      <c r="B69" s="39">
        <v>173.363045</v>
      </c>
      <c r="C69" s="40">
        <v>17014.915905999998</v>
      </c>
    </row>
    <row r="70" spans="1:3">
      <c r="A70" s="35">
        <v>41883</v>
      </c>
      <c r="B70" s="39">
        <v>179.10000400000001</v>
      </c>
      <c r="C70" s="40">
        <v>15195.275787</v>
      </c>
    </row>
    <row r="71" spans="1:3">
      <c r="A71" s="35">
        <v>41974</v>
      </c>
      <c r="B71" s="39">
        <v>184.73855699999999</v>
      </c>
      <c r="C71" s="40">
        <v>13770.407589</v>
      </c>
    </row>
    <row r="72" spans="1:3">
      <c r="A72" s="35">
        <v>42064</v>
      </c>
      <c r="B72" s="39">
        <v>173.647255</v>
      </c>
      <c r="C72" s="40">
        <v>12940.531666999999</v>
      </c>
    </row>
    <row r="73" spans="1:3">
      <c r="A73" s="35">
        <v>42156</v>
      </c>
      <c r="B73" s="39">
        <v>181.43763999999999</v>
      </c>
      <c r="C73" s="40">
        <v>11858.330406999999</v>
      </c>
    </row>
  </sheetData>
  <pageMargins left="0.33" right="0.4" top="1" bottom="1" header="0.5" footer="0.5"/>
  <pageSetup paperSize="9" scale="73" orientation="portrait" horizontalDpi="300" verticalDpi="300" r:id="rId1"/>
  <headerFooter alignWithMargins="0">
    <oddHeader>&amp;L&amp;F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61"/>
  <sheetViews>
    <sheetView showGridLines="0" zoomScale="80" zoomScaleNormal="80" workbookViewId="0"/>
  </sheetViews>
  <sheetFormatPr defaultRowHeight="15"/>
  <cols>
    <col min="1" max="2" width="9.140625" style="10"/>
    <col min="3" max="6" width="17" style="10" customWidth="1"/>
    <col min="7" max="16384" width="9.140625" style="10"/>
  </cols>
  <sheetData>
    <row r="3" spans="1:8" ht="21.75" customHeight="1"/>
    <row r="4" spans="1:8">
      <c r="B4" s="10" t="s">
        <v>4</v>
      </c>
      <c r="C4" s="11" t="s">
        <v>5</v>
      </c>
      <c r="D4" s="11" t="s">
        <v>5</v>
      </c>
      <c r="E4" s="11" t="s">
        <v>5</v>
      </c>
      <c r="F4" s="11" t="s">
        <v>5</v>
      </c>
      <c r="H4" s="21"/>
    </row>
    <row r="5" spans="1:8">
      <c r="B5" s="10" t="s">
        <v>6</v>
      </c>
      <c r="C5" s="12" t="s">
        <v>4</v>
      </c>
      <c r="D5" s="11" t="s">
        <v>6</v>
      </c>
      <c r="E5" s="22" t="s">
        <v>4</v>
      </c>
      <c r="F5" s="11" t="s">
        <v>6</v>
      </c>
    </row>
    <row r="6" spans="1:8">
      <c r="C6" s="11" t="s">
        <v>7</v>
      </c>
      <c r="D6" s="11" t="s">
        <v>7</v>
      </c>
      <c r="E6" s="11" t="s">
        <v>8</v>
      </c>
      <c r="F6" s="11" t="s">
        <v>9</v>
      </c>
    </row>
    <row r="7" spans="1:8">
      <c r="B7" s="13" t="s">
        <v>10</v>
      </c>
      <c r="C7" s="11" t="s">
        <v>11</v>
      </c>
      <c r="D7" s="11" t="s">
        <v>11</v>
      </c>
      <c r="E7" s="11" t="s">
        <v>11</v>
      </c>
      <c r="F7" s="11" t="s">
        <v>11</v>
      </c>
    </row>
    <row r="8" spans="1:8">
      <c r="A8" s="14">
        <v>40544</v>
      </c>
      <c r="B8" s="15">
        <v>0.99639999999999995</v>
      </c>
      <c r="C8" s="16">
        <v>180.47499999999999</v>
      </c>
      <c r="D8" s="16">
        <v>181.12705740666399</v>
      </c>
      <c r="E8" s="16">
        <v>153.6</v>
      </c>
      <c r="F8" s="16">
        <v>154.1549578482537</v>
      </c>
    </row>
    <row r="9" spans="1:8">
      <c r="A9" s="14">
        <v>40575</v>
      </c>
      <c r="B9" s="15">
        <v>1.0091000000000001</v>
      </c>
      <c r="C9" s="16">
        <v>186.97499999999999</v>
      </c>
      <c r="D9" s="16">
        <v>185.28887127142997</v>
      </c>
      <c r="E9" s="16">
        <v>160.19999999999999</v>
      </c>
      <c r="F9" s="16">
        <v>158.75532652858979</v>
      </c>
    </row>
    <row r="10" spans="1:8">
      <c r="A10" s="14">
        <v>40603</v>
      </c>
      <c r="B10" s="17">
        <v>1.0114000000000001</v>
      </c>
      <c r="C10" s="16">
        <v>168.77500000000001</v>
      </c>
      <c r="D10" s="16">
        <v>166.87265176982399</v>
      </c>
      <c r="E10" s="16">
        <v>146.625</v>
      </c>
      <c r="F10" s="16">
        <v>144.97231560213564</v>
      </c>
    </row>
    <row r="11" spans="1:8">
      <c r="A11" s="14">
        <v>40634</v>
      </c>
      <c r="B11" s="15">
        <v>1.0328999999999999</v>
      </c>
      <c r="C11" s="16">
        <v>179.32</v>
      </c>
      <c r="D11" s="16">
        <v>173.60828734630653</v>
      </c>
      <c r="E11" s="16">
        <v>155.97999999999999</v>
      </c>
      <c r="F11" s="16">
        <v>151.01171458998934</v>
      </c>
    </row>
    <row r="12" spans="1:8">
      <c r="A12" s="14">
        <v>40664</v>
      </c>
      <c r="B12" s="15">
        <v>1.0676000000000001</v>
      </c>
      <c r="C12" s="16">
        <v>176.3</v>
      </c>
      <c r="D12" s="16">
        <v>165.13675533907829</v>
      </c>
      <c r="E12" s="16">
        <v>155.4</v>
      </c>
      <c r="F12" s="16">
        <v>145.56013488197826</v>
      </c>
    </row>
    <row r="13" spans="1:8">
      <c r="A13" s="14">
        <v>40695</v>
      </c>
      <c r="B13" s="15">
        <v>1.0610999999999999</v>
      </c>
      <c r="C13" s="16">
        <v>171.4</v>
      </c>
      <c r="D13" s="16">
        <v>161.53048723023278</v>
      </c>
      <c r="E13" s="16">
        <v>150.42500000000001</v>
      </c>
      <c r="F13" s="16">
        <v>141.76326453680144</v>
      </c>
    </row>
    <row r="14" spans="1:8">
      <c r="A14" s="14">
        <v>40725</v>
      </c>
      <c r="B14" s="15">
        <v>1.0782</v>
      </c>
      <c r="C14" s="16">
        <v>172.82</v>
      </c>
      <c r="D14" s="16">
        <v>160.28566128733073</v>
      </c>
      <c r="E14" s="16">
        <v>151.44</v>
      </c>
      <c r="F14" s="16">
        <v>140.45631608235948</v>
      </c>
    </row>
    <row r="15" spans="1:8">
      <c r="A15" s="14">
        <v>40756</v>
      </c>
      <c r="B15" s="15">
        <v>1.0506</v>
      </c>
      <c r="C15" s="16">
        <v>177.42500000000001</v>
      </c>
      <c r="D15" s="16">
        <v>168.87968779744909</v>
      </c>
      <c r="E15" s="16">
        <v>154.1</v>
      </c>
      <c r="F15" s="16">
        <v>146.67808871121264</v>
      </c>
    </row>
    <row r="16" spans="1:8">
      <c r="A16" s="14">
        <v>40787</v>
      </c>
      <c r="B16" s="15">
        <v>1.0217000000000001</v>
      </c>
      <c r="C16" s="16">
        <v>176.72</v>
      </c>
      <c r="D16" s="16">
        <v>172.96662425369482</v>
      </c>
      <c r="E16" s="16">
        <v>154.54</v>
      </c>
      <c r="F16" s="16">
        <v>151.25770774199862</v>
      </c>
    </row>
    <row r="17" spans="1:6">
      <c r="A17" s="14">
        <v>40817</v>
      </c>
      <c r="B17" s="15">
        <v>1.0163</v>
      </c>
      <c r="C17" s="16">
        <v>146.75</v>
      </c>
      <c r="D17" s="16">
        <v>144.39633966348521</v>
      </c>
      <c r="E17" s="16">
        <v>132.125</v>
      </c>
      <c r="F17" s="16">
        <v>130.00590376857227</v>
      </c>
    </row>
    <row r="18" spans="1:6">
      <c r="A18" s="14">
        <v>40848</v>
      </c>
      <c r="B18" s="15">
        <v>1.0104</v>
      </c>
      <c r="C18" s="16">
        <v>137.1</v>
      </c>
      <c r="D18" s="16">
        <v>135.68883610451306</v>
      </c>
      <c r="E18" s="16">
        <v>118</v>
      </c>
      <c r="F18" s="16">
        <v>116.78543151227237</v>
      </c>
    </row>
    <row r="19" spans="1:6">
      <c r="A19" s="14">
        <v>40878</v>
      </c>
      <c r="B19" s="15">
        <v>1.0122</v>
      </c>
      <c r="C19" s="16">
        <v>136.91999999999999</v>
      </c>
      <c r="D19" s="16">
        <v>135.26970954356847</v>
      </c>
      <c r="E19" s="16">
        <v>122.3</v>
      </c>
      <c r="F19" s="16">
        <v>120.82592373048804</v>
      </c>
    </row>
    <row r="20" spans="1:6">
      <c r="A20" s="14">
        <v>40909</v>
      </c>
      <c r="B20" s="15">
        <v>1.0416000000000001</v>
      </c>
      <c r="C20" s="16">
        <v>140.44999999999999</v>
      </c>
      <c r="D20" s="16">
        <v>134.8406298003072</v>
      </c>
      <c r="E20" s="16">
        <v>125.47499999999999</v>
      </c>
      <c r="F20" s="16">
        <v>120.46370967741935</v>
      </c>
    </row>
    <row r="21" spans="1:6">
      <c r="A21" s="14">
        <v>40940</v>
      </c>
      <c r="B21" s="15">
        <v>1.0728</v>
      </c>
      <c r="C21" s="16">
        <v>139.82499999999999</v>
      </c>
      <c r="D21" s="16">
        <v>130.33650260999252</v>
      </c>
      <c r="E21" s="16">
        <v>127.97499999999999</v>
      </c>
      <c r="F21" s="16">
        <v>119.29064131245339</v>
      </c>
    </row>
    <row r="22" spans="1:6">
      <c r="A22" s="14">
        <v>40969</v>
      </c>
      <c r="B22" s="15">
        <v>1.0532999999999999</v>
      </c>
      <c r="C22" s="16">
        <v>144.65</v>
      </c>
      <c r="D22" s="16">
        <v>137.33029526250832</v>
      </c>
      <c r="E22" s="16">
        <v>134.22499999999999</v>
      </c>
      <c r="F22" s="16">
        <v>127.43283015285294</v>
      </c>
    </row>
    <row r="23" spans="1:6">
      <c r="A23" s="14">
        <v>41000</v>
      </c>
      <c r="B23" s="15">
        <v>1.0351999999999999</v>
      </c>
      <c r="C23" s="16">
        <v>147.69999999999999</v>
      </c>
      <c r="D23" s="16">
        <v>142.67774343122102</v>
      </c>
      <c r="E23" s="16">
        <v>135.75</v>
      </c>
      <c r="F23" s="16">
        <v>131.13408037094283</v>
      </c>
    </row>
    <row r="24" spans="1:6">
      <c r="A24" s="14">
        <v>41030</v>
      </c>
      <c r="B24" s="15">
        <v>0.99509999999999998</v>
      </c>
      <c r="C24" s="16">
        <v>135.875</v>
      </c>
      <c r="D24" s="16">
        <v>136.54406592302283</v>
      </c>
      <c r="E24" s="16">
        <v>128.5</v>
      </c>
      <c r="F24" s="16">
        <v>129.13275047733896</v>
      </c>
    </row>
    <row r="25" spans="1:6">
      <c r="A25" s="14">
        <v>41061</v>
      </c>
      <c r="B25" s="15">
        <v>0.99990000000000001</v>
      </c>
      <c r="C25" s="16">
        <v>134.56</v>
      </c>
      <c r="D25" s="16">
        <v>134.57345734573457</v>
      </c>
      <c r="E25" s="16">
        <v>122.44</v>
      </c>
      <c r="F25" s="16">
        <v>122.45224522452244</v>
      </c>
    </row>
    <row r="26" spans="1:6">
      <c r="A26" s="14">
        <v>41091</v>
      </c>
      <c r="B26" s="15">
        <v>1.0306</v>
      </c>
      <c r="C26" s="16">
        <v>127.27500000000001</v>
      </c>
      <c r="D26" s="16">
        <v>123.49602173491171</v>
      </c>
      <c r="E26" s="16">
        <v>116.875</v>
      </c>
      <c r="F26" s="16">
        <v>113.40481273044828</v>
      </c>
    </row>
    <row r="27" spans="1:6">
      <c r="A27" s="14">
        <v>41122</v>
      </c>
      <c r="B27" s="15">
        <v>1.0345</v>
      </c>
      <c r="C27" s="16">
        <v>105.9</v>
      </c>
      <c r="D27" s="16">
        <v>102.36829386176898</v>
      </c>
      <c r="E27" s="16">
        <v>96.58</v>
      </c>
      <c r="F27" s="16">
        <v>93.359110681488644</v>
      </c>
    </row>
    <row r="28" spans="1:6">
      <c r="A28" s="14">
        <v>41153</v>
      </c>
      <c r="B28" s="15">
        <v>1.0399</v>
      </c>
      <c r="C28" s="16">
        <v>100.3</v>
      </c>
      <c r="D28" s="16">
        <v>96.451581882873342</v>
      </c>
      <c r="E28" s="16">
        <v>91.775000000000006</v>
      </c>
      <c r="F28" s="16">
        <v>88.253678238292139</v>
      </c>
    </row>
    <row r="29" spans="1:6">
      <c r="A29" s="14">
        <v>41183</v>
      </c>
      <c r="B29" s="15">
        <v>1.0317000000000001</v>
      </c>
      <c r="C29" s="16">
        <v>113.4</v>
      </c>
      <c r="D29" s="16">
        <v>109.91567316080256</v>
      </c>
      <c r="E29" s="16">
        <v>104.65</v>
      </c>
      <c r="F29" s="16">
        <v>101.43452554037026</v>
      </c>
    </row>
    <row r="30" spans="1:6">
      <c r="A30" s="14">
        <v>41214</v>
      </c>
      <c r="B30" s="15">
        <v>1.0405</v>
      </c>
      <c r="C30" s="16">
        <v>119.9</v>
      </c>
      <c r="D30" s="16">
        <v>115.23306102835176</v>
      </c>
      <c r="E30" s="16">
        <v>110.14</v>
      </c>
      <c r="F30" s="16">
        <v>105.85295530994715</v>
      </c>
    </row>
    <row r="31" spans="1:6">
      <c r="A31" s="14">
        <v>41244</v>
      </c>
      <c r="B31" s="15">
        <v>1.0461</v>
      </c>
      <c r="C31" s="16">
        <v>131.27500000000001</v>
      </c>
      <c r="D31" s="16">
        <v>125.48991492209159</v>
      </c>
      <c r="E31" s="16">
        <v>119.52500000000001</v>
      </c>
      <c r="F31" s="16">
        <v>114.25771914730906</v>
      </c>
    </row>
    <row r="32" spans="1:6">
      <c r="A32" s="14">
        <v>41275</v>
      </c>
      <c r="B32" s="15">
        <v>1.05</v>
      </c>
      <c r="C32" s="16">
        <v>150.47499999999999</v>
      </c>
      <c r="D32" s="16">
        <v>143.3095238095238</v>
      </c>
      <c r="E32" s="16">
        <v>141.05000000000001</v>
      </c>
      <c r="F32" s="16">
        <v>134.33333333333334</v>
      </c>
    </row>
    <row r="33" spans="1:6">
      <c r="A33" s="14">
        <v>41306</v>
      </c>
      <c r="B33" s="15">
        <v>1.0308999999999999</v>
      </c>
      <c r="C33" s="16">
        <v>154.25</v>
      </c>
      <c r="D33" s="16">
        <v>149.62653991657777</v>
      </c>
      <c r="E33" s="16">
        <v>142.77500000000001</v>
      </c>
      <c r="F33" s="16">
        <v>138.49548937821322</v>
      </c>
    </row>
    <row r="34" spans="1:6">
      <c r="A34" s="14">
        <v>41334</v>
      </c>
      <c r="B34" s="15">
        <v>1.0349999999999999</v>
      </c>
      <c r="C34" s="16">
        <v>140.82</v>
      </c>
      <c r="D34" s="16">
        <v>136.05797101449275</v>
      </c>
      <c r="E34" s="16">
        <v>131.9</v>
      </c>
      <c r="F34" s="16">
        <v>127.43961352657007</v>
      </c>
    </row>
    <row r="35" spans="1:6">
      <c r="A35" s="14">
        <v>41365</v>
      </c>
      <c r="B35" s="15">
        <v>1.0379</v>
      </c>
      <c r="C35" s="16">
        <v>137.25</v>
      </c>
      <c r="D35" s="16">
        <v>132.23817323441565</v>
      </c>
      <c r="E35" s="16">
        <v>128</v>
      </c>
      <c r="F35" s="16">
        <v>123.32594662298872</v>
      </c>
    </row>
    <row r="36" spans="1:6">
      <c r="A36" s="14">
        <v>41395</v>
      </c>
      <c r="B36" s="15">
        <v>0.9899</v>
      </c>
      <c r="C36" s="16">
        <v>122.88</v>
      </c>
      <c r="D36" s="16">
        <v>124.13375088392766</v>
      </c>
      <c r="E36" s="16">
        <v>114.48</v>
      </c>
      <c r="F36" s="16">
        <v>115.64804525709668</v>
      </c>
    </row>
    <row r="37" spans="1:6">
      <c r="A37" s="14">
        <v>41426</v>
      </c>
      <c r="B37" s="15">
        <v>0.94289999999999996</v>
      </c>
      <c r="C37" s="16">
        <v>114.9</v>
      </c>
      <c r="D37" s="16">
        <v>121.85809735921096</v>
      </c>
      <c r="E37" s="16">
        <v>104.22499999999999</v>
      </c>
      <c r="F37" s="16">
        <v>110.53664227383604</v>
      </c>
    </row>
    <row r="38" spans="1:6">
      <c r="A38" s="14">
        <v>41456</v>
      </c>
      <c r="B38" s="18">
        <v>0.91649999999999998</v>
      </c>
      <c r="C38" s="16">
        <v>128.42500000000001</v>
      </c>
      <c r="D38" s="16">
        <v>140.12547735951992</v>
      </c>
      <c r="E38" s="16">
        <v>118.25</v>
      </c>
      <c r="F38" s="16">
        <v>129.02345881069286</v>
      </c>
    </row>
    <row r="39" spans="1:6">
      <c r="A39" s="14">
        <v>41487</v>
      </c>
      <c r="B39" s="15">
        <v>0.90339999999999998</v>
      </c>
      <c r="C39" s="16">
        <v>135.47999999999999</v>
      </c>
      <c r="D39" s="16">
        <v>149.96679211866282</v>
      </c>
      <c r="E39" s="16">
        <v>126.2</v>
      </c>
      <c r="F39" s="16">
        <v>139.69448749169803</v>
      </c>
    </row>
    <row r="40" spans="1:6">
      <c r="A40" s="14">
        <v>41518</v>
      </c>
      <c r="B40" s="15">
        <v>0.92190000000000005</v>
      </c>
      <c r="C40" s="16">
        <v>133.07499999999999</v>
      </c>
      <c r="D40" s="16">
        <v>144.34862783382144</v>
      </c>
      <c r="E40" s="16">
        <v>123.675</v>
      </c>
      <c r="F40" s="16">
        <v>134.15229417507319</v>
      </c>
    </row>
    <row r="41" spans="1:6">
      <c r="A41" s="14">
        <v>41548</v>
      </c>
      <c r="B41" s="15">
        <v>0.95169999999999999</v>
      </c>
      <c r="C41" s="16">
        <v>133.05000000000001</v>
      </c>
      <c r="D41" s="16">
        <v>139.80245875801199</v>
      </c>
      <c r="E41" s="16">
        <v>123.125</v>
      </c>
      <c r="F41" s="16">
        <v>129.3737522328465</v>
      </c>
    </row>
    <row r="42" spans="1:6">
      <c r="A42" s="14">
        <v>41579</v>
      </c>
      <c r="B42" s="15">
        <v>0.93169999999999997</v>
      </c>
      <c r="C42" s="16">
        <v>136.18</v>
      </c>
      <c r="D42" s="16">
        <v>146.16292798110982</v>
      </c>
      <c r="E42" s="16">
        <v>123.14</v>
      </c>
      <c r="F42" s="16">
        <v>132.16700654717184</v>
      </c>
    </row>
    <row r="43" spans="1:6">
      <c r="A43" s="14">
        <v>41609</v>
      </c>
      <c r="B43" s="15">
        <v>0.89780000000000004</v>
      </c>
      <c r="C43" s="16">
        <v>135.47499999999999</v>
      </c>
      <c r="D43" s="16">
        <v>150.8966362218757</v>
      </c>
      <c r="E43" s="16">
        <v>122.9</v>
      </c>
      <c r="F43" s="16">
        <v>136.89017598574293</v>
      </c>
    </row>
    <row r="44" spans="1:6">
      <c r="A44" s="14">
        <v>41640</v>
      </c>
      <c r="B44" s="15">
        <v>0.88560000000000005</v>
      </c>
      <c r="C44" s="16">
        <v>127.98</v>
      </c>
      <c r="D44" s="16">
        <v>144.51219512195121</v>
      </c>
      <c r="E44" s="16">
        <v>117.68</v>
      </c>
      <c r="F44" s="16">
        <v>132.88166214995482</v>
      </c>
    </row>
    <row r="45" spans="1:6">
      <c r="A45" s="14">
        <v>41671</v>
      </c>
      <c r="B45" s="15">
        <v>0.89739999999999998</v>
      </c>
      <c r="C45" s="16">
        <v>121.15</v>
      </c>
      <c r="D45" s="16">
        <v>135.00111433028752</v>
      </c>
      <c r="E45" s="16">
        <v>110.27500000000001</v>
      </c>
      <c r="F45" s="16">
        <v>122.88277245375531</v>
      </c>
    </row>
    <row r="46" spans="1:6">
      <c r="A46" s="14">
        <v>41699</v>
      </c>
      <c r="B46" s="15">
        <v>0.9083</v>
      </c>
      <c r="C46" s="16">
        <v>111.825</v>
      </c>
      <c r="D46" s="16">
        <v>123.11460971044809</v>
      </c>
      <c r="E46" s="16">
        <v>101.27500000000001</v>
      </c>
      <c r="F46" s="16">
        <v>111.49950456897501</v>
      </c>
    </row>
    <row r="47" spans="1:6">
      <c r="A47" s="14">
        <v>41730</v>
      </c>
      <c r="B47" s="15">
        <v>0.93189999999999995</v>
      </c>
      <c r="C47" s="16">
        <v>115.03</v>
      </c>
      <c r="D47" s="16">
        <v>123.43599098615732</v>
      </c>
      <c r="E47" s="16">
        <v>103.9</v>
      </c>
      <c r="F47" s="16">
        <v>111.49264942590408</v>
      </c>
    </row>
    <row r="48" spans="1:6">
      <c r="A48" s="14">
        <v>41760</v>
      </c>
      <c r="B48" s="15">
        <v>0.9304</v>
      </c>
      <c r="C48" s="16">
        <v>99.74</v>
      </c>
      <c r="D48" s="16">
        <v>107.201203783319</v>
      </c>
      <c r="E48" s="16">
        <v>88.62</v>
      </c>
      <c r="F48" s="16">
        <v>95.249355116079116</v>
      </c>
    </row>
    <row r="49" spans="1:6">
      <c r="A49" s="14">
        <v>41791</v>
      </c>
      <c r="B49" s="15">
        <v>0.93720000000000003</v>
      </c>
      <c r="C49" s="16">
        <v>93</v>
      </c>
      <c r="D49" s="16">
        <v>99.231754161331622</v>
      </c>
      <c r="E49" s="16">
        <v>75.73</v>
      </c>
      <c r="F49" s="16">
        <v>80.80452411438327</v>
      </c>
    </row>
    <row r="50" spans="1:6">
      <c r="A50" s="14">
        <v>41821</v>
      </c>
      <c r="B50" s="15">
        <v>0.93889999999999996</v>
      </c>
      <c r="C50" s="16">
        <v>96.08</v>
      </c>
      <c r="D50" s="16">
        <v>102.33251677494941</v>
      </c>
      <c r="E50" s="16">
        <v>80.349999999999994</v>
      </c>
      <c r="F50" s="16">
        <v>85.578868889125573</v>
      </c>
    </row>
    <row r="51" spans="1:6">
      <c r="A51" s="14">
        <v>41852</v>
      </c>
      <c r="B51" s="15">
        <v>0.93089999999999995</v>
      </c>
      <c r="C51" s="16">
        <v>92.46</v>
      </c>
      <c r="D51" s="16">
        <v>99.323235578472449</v>
      </c>
      <c r="E51" s="16">
        <v>79.72</v>
      </c>
      <c r="F51" s="16">
        <v>85.63755505424858</v>
      </c>
    </row>
    <row r="52" spans="1:6">
      <c r="A52" s="14">
        <v>41883</v>
      </c>
      <c r="B52" s="15">
        <v>0.90490000000000004</v>
      </c>
      <c r="C52" s="16">
        <v>81.48</v>
      </c>
      <c r="D52" s="16">
        <v>90.043098684937561</v>
      </c>
      <c r="E52" s="16">
        <v>72.28</v>
      </c>
      <c r="F52" s="16">
        <v>79.876229417615207</v>
      </c>
    </row>
    <row r="53" spans="1:6">
      <c r="A53" s="14">
        <v>41913</v>
      </c>
      <c r="B53" s="15">
        <v>0.87780000000000002</v>
      </c>
      <c r="C53" s="16">
        <v>78.349999999999994</v>
      </c>
      <c r="D53" s="16">
        <v>89.257233994076088</v>
      </c>
      <c r="E53" s="16">
        <v>70.09</v>
      </c>
      <c r="F53" s="16">
        <v>79.847345636819327</v>
      </c>
    </row>
    <row r="54" spans="1:6">
      <c r="A54" s="14">
        <v>41944</v>
      </c>
      <c r="B54" s="15">
        <v>0.86399999999999999</v>
      </c>
      <c r="C54" s="16">
        <v>71.94</v>
      </c>
      <c r="D54" s="16">
        <v>83.263888888888886</v>
      </c>
      <c r="E54" s="16">
        <v>65.22</v>
      </c>
      <c r="F54" s="16">
        <v>75.486111111111114</v>
      </c>
    </row>
    <row r="55" spans="1:6">
      <c r="A55" s="14">
        <v>41974</v>
      </c>
      <c r="B55" s="15">
        <v>0.82340000000000002</v>
      </c>
      <c r="C55" s="16">
        <v>67.2</v>
      </c>
      <c r="D55" s="16">
        <v>81.612824872479962</v>
      </c>
      <c r="E55" s="16">
        <v>59.94</v>
      </c>
      <c r="F55" s="16">
        <v>72.795725042506675</v>
      </c>
    </row>
    <row r="56" spans="1:6">
      <c r="A56" s="14">
        <v>42005</v>
      </c>
      <c r="B56" s="19">
        <v>0.80600000000000005</v>
      </c>
      <c r="C56" s="16">
        <v>66.55</v>
      </c>
      <c r="D56" s="16">
        <v>82.568238213399496</v>
      </c>
      <c r="E56" s="16">
        <v>58.93</v>
      </c>
      <c r="F56" s="16">
        <v>73.114143920595524</v>
      </c>
    </row>
    <row r="57" spans="1:6">
      <c r="A57" s="14">
        <v>42036</v>
      </c>
      <c r="B57" s="19">
        <v>0.77929999999999999</v>
      </c>
      <c r="C57" s="16">
        <v>61.43</v>
      </c>
      <c r="D57" s="16">
        <v>78.82715257282176</v>
      </c>
      <c r="E57" s="16">
        <v>53.16</v>
      </c>
      <c r="F57" s="16">
        <v>68.215064801745157</v>
      </c>
    </row>
    <row r="58" spans="1:6">
      <c r="A58" s="14">
        <v>42064</v>
      </c>
      <c r="B58" s="20">
        <v>0.77300000000000002</v>
      </c>
      <c r="C58" s="16">
        <v>56.38</v>
      </c>
      <c r="D58" s="16">
        <v>72.9366106080207</v>
      </c>
      <c r="E58" s="16">
        <v>48.32</v>
      </c>
      <c r="F58" s="16">
        <v>62.509702457956017</v>
      </c>
    </row>
    <row r="59" spans="1:6">
      <c r="A59" s="14">
        <v>42095</v>
      </c>
      <c r="B59" s="20">
        <v>0.77349999999999997</v>
      </c>
      <c r="C59" s="16">
        <v>48.78</v>
      </c>
      <c r="D59" s="16">
        <v>63.063994828700714</v>
      </c>
      <c r="E59" s="16">
        <v>42.41</v>
      </c>
      <c r="F59" s="16">
        <v>54.828700711053649</v>
      </c>
    </row>
    <row r="60" spans="1:6">
      <c r="A60" s="14">
        <v>42125</v>
      </c>
      <c r="B60" s="20">
        <v>0.78859999999999997</v>
      </c>
      <c r="C60" s="16">
        <v>58.41</v>
      </c>
      <c r="D60" s="16">
        <v>74.067968551864055</v>
      </c>
      <c r="E60" s="16">
        <v>52.11</v>
      </c>
      <c r="F60" s="16">
        <v>66.079127567841752</v>
      </c>
    </row>
    <row r="61" spans="1:6">
      <c r="A61" s="14">
        <v>42156</v>
      </c>
      <c r="B61" s="10">
        <v>0.77229999999999999</v>
      </c>
      <c r="C61" s="16">
        <v>61.3</v>
      </c>
      <c r="D61" s="16">
        <v>79.373300530881778</v>
      </c>
      <c r="E61" s="16">
        <v>55.76</v>
      </c>
      <c r="F61" s="16">
        <v>72.199922309983165</v>
      </c>
    </row>
  </sheetData>
  <hyperlinks>
    <hyperlink ref="C5" r:id="rId1" display="TSI US$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5"/>
  <sheetViews>
    <sheetView showGridLines="0" zoomScale="90" zoomScaleNormal="90" workbookViewId="0">
      <selection activeCell="M43" sqref="M43"/>
    </sheetView>
  </sheetViews>
  <sheetFormatPr defaultRowHeight="12.75"/>
  <cols>
    <col min="1" max="1" width="17.42578125" style="23" customWidth="1"/>
    <col min="2" max="2" width="16.5703125" style="26" bestFit="1" customWidth="1"/>
    <col min="3" max="7" width="9.140625" style="23"/>
    <col min="8" max="8" width="12.28515625" style="23" bestFit="1" customWidth="1"/>
    <col min="9" max="16384" width="9.140625" style="23"/>
  </cols>
  <sheetData>
    <row r="2" spans="1:8">
      <c r="F2" s="43"/>
    </row>
    <row r="3" spans="1:8">
      <c r="E3" s="44"/>
    </row>
    <row r="6" spans="1:8">
      <c r="A6" s="45" t="s">
        <v>43</v>
      </c>
      <c r="B6" s="46"/>
      <c r="C6" s="24"/>
    </row>
    <row r="7" spans="1:8">
      <c r="A7" s="24"/>
      <c r="B7" s="47" t="s">
        <v>44</v>
      </c>
      <c r="C7" s="24"/>
    </row>
    <row r="8" spans="1:8">
      <c r="A8" s="48" t="s">
        <v>45</v>
      </c>
      <c r="B8" s="49">
        <v>40953428634</v>
      </c>
      <c r="C8" s="50">
        <f>B8/$B$13</f>
        <v>0.76902549072173776</v>
      </c>
    </row>
    <row r="9" spans="1:8">
      <c r="A9" s="48" t="s">
        <v>46</v>
      </c>
      <c r="B9" s="49">
        <v>6668166664</v>
      </c>
      <c r="C9" s="50">
        <f>B9/$B$13</f>
        <v>0.12521516053822213</v>
      </c>
    </row>
    <row r="10" spans="1:8">
      <c r="A10" s="48" t="s">
        <v>47</v>
      </c>
      <c r="B10" s="49">
        <v>4021676584</v>
      </c>
      <c r="C10" s="50">
        <f>B10/$B$13</f>
        <v>7.5519240065948165E-2</v>
      </c>
    </row>
    <row r="11" spans="1:8">
      <c r="A11" s="48" t="s">
        <v>48</v>
      </c>
      <c r="B11" s="49">
        <v>1297809515</v>
      </c>
      <c r="C11" s="50">
        <f>B11/$B$13</f>
        <v>2.4370330700654065E-2</v>
      </c>
      <c r="H11" s="31"/>
    </row>
    <row r="12" spans="1:8">
      <c r="A12" s="48" t="s">
        <v>49</v>
      </c>
      <c r="B12" s="49">
        <v>312587211</v>
      </c>
      <c r="C12" s="50">
        <f>B12/$B$13</f>
        <v>5.8697779734379046E-3</v>
      </c>
    </row>
    <row r="13" spans="1:8">
      <c r="A13" s="51" t="s">
        <v>50</v>
      </c>
      <c r="B13" s="52">
        <v>53253668608</v>
      </c>
      <c r="C13" s="24"/>
    </row>
    <row r="14" spans="1:8">
      <c r="A14" s="53"/>
      <c r="B14" s="54"/>
      <c r="C14" s="53"/>
    </row>
    <row r="15" spans="1:8">
      <c r="A15" s="55"/>
    </row>
  </sheetData>
  <printOptions horizontalCentered="1"/>
  <pageMargins left="0.48" right="0.21" top="0.98425196850393704" bottom="0.98425196850393704" header="0.51181102362204722" footer="0.51181102362204722"/>
  <pageSetup paperSize="9" scale="8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C71"/>
  <sheetViews>
    <sheetView showGridLines="0" zoomScale="90" zoomScaleNormal="90" workbookViewId="0">
      <pane ySplit="5" topLeftCell="A18" activePane="bottomLeft" state="frozen"/>
      <selection pane="bottomLeft"/>
    </sheetView>
  </sheetViews>
  <sheetFormatPr defaultRowHeight="12.75"/>
  <cols>
    <col min="2" max="2" width="20.140625" bestFit="1" customWidth="1"/>
    <col min="3" max="3" width="19" bestFit="1" customWidth="1"/>
  </cols>
  <sheetData>
    <row r="4" spans="1:3" ht="36.75" customHeight="1">
      <c r="A4" s="1" t="s">
        <v>0</v>
      </c>
      <c r="B4" s="1"/>
      <c r="C4" s="1"/>
    </row>
    <row r="5" spans="1:3">
      <c r="A5" s="2"/>
      <c r="B5" s="3" t="s">
        <v>1</v>
      </c>
      <c r="C5" s="4" t="s">
        <v>2</v>
      </c>
    </row>
    <row r="6" spans="1:3">
      <c r="A6" s="2"/>
      <c r="B6" s="3" t="s">
        <v>3</v>
      </c>
      <c r="C6" s="4" t="s">
        <v>3</v>
      </c>
    </row>
    <row r="7" spans="1:3">
      <c r="A7" s="5">
        <v>1950</v>
      </c>
      <c r="B7" s="6">
        <v>1.513401E-2</v>
      </c>
      <c r="C7" s="7">
        <v>2.403181</v>
      </c>
    </row>
    <row r="8" spans="1:3">
      <c r="A8" s="5">
        <v>1951</v>
      </c>
      <c r="B8" s="6">
        <v>3.6224089999999994E-2</v>
      </c>
      <c r="C8" s="7">
        <v>2.4560900000000001</v>
      </c>
    </row>
    <row r="9" spans="1:3">
      <c r="A9" s="5">
        <v>1952</v>
      </c>
      <c r="B9" s="6">
        <v>0.227379</v>
      </c>
      <c r="C9" s="7">
        <v>2.7460460000000002</v>
      </c>
    </row>
    <row r="10" spans="1:3">
      <c r="A10" s="5">
        <v>1953</v>
      </c>
      <c r="B10" s="6">
        <v>0.71873390000000004</v>
      </c>
      <c r="C10" s="7">
        <v>2.644549</v>
      </c>
    </row>
    <row r="11" spans="1:3">
      <c r="A11" s="5">
        <v>1954</v>
      </c>
      <c r="B11" s="6">
        <v>0.66220210000000002</v>
      </c>
      <c r="C11" s="7">
        <v>2.9250180000000001</v>
      </c>
    </row>
    <row r="12" spans="1:3">
      <c r="A12" s="5">
        <v>1955</v>
      </c>
      <c r="B12" s="6">
        <v>0.53711259999999994</v>
      </c>
      <c r="C12" s="7">
        <v>3.1059420000000002</v>
      </c>
    </row>
    <row r="13" spans="1:3">
      <c r="A13" s="5">
        <v>1956</v>
      </c>
      <c r="B13" s="6">
        <v>0.34229590000000004</v>
      </c>
      <c r="C13" s="7">
        <v>3.6605099999999999</v>
      </c>
    </row>
    <row r="14" spans="1:3">
      <c r="A14" s="5">
        <v>1957</v>
      </c>
      <c r="B14" s="6">
        <v>0.42291509999999999</v>
      </c>
      <c r="C14" s="7">
        <v>3.458961</v>
      </c>
    </row>
    <row r="15" spans="1:3">
      <c r="A15" s="5">
        <v>1958</v>
      </c>
      <c r="B15" s="6">
        <v>0.58212140000000001</v>
      </c>
      <c r="C15" s="7">
        <v>3.4155190000000002</v>
      </c>
    </row>
    <row r="16" spans="1:3">
      <c r="A16" s="5">
        <v>1959</v>
      </c>
      <c r="B16" s="6">
        <v>0.73875109999999999</v>
      </c>
      <c r="C16" s="7">
        <v>3.492232</v>
      </c>
    </row>
    <row r="17" spans="1:3">
      <c r="A17" s="5">
        <v>1960</v>
      </c>
      <c r="B17" s="6">
        <v>0.94336149999999996</v>
      </c>
      <c r="C17" s="7">
        <v>3.5111849999999998</v>
      </c>
    </row>
    <row r="18" spans="1:3">
      <c r="A18" s="5">
        <v>1961</v>
      </c>
      <c r="B18" s="6">
        <v>1.381364</v>
      </c>
      <c r="C18" s="7">
        <v>4.0803659999999997</v>
      </c>
    </row>
    <row r="19" spans="1:3">
      <c r="A19" s="5">
        <v>1962</v>
      </c>
      <c r="B19" s="6">
        <v>1.4537100000000001</v>
      </c>
      <c r="C19" s="7">
        <v>3.593019</v>
      </c>
    </row>
    <row r="20" spans="1:3">
      <c r="A20" s="5">
        <v>1963</v>
      </c>
      <c r="B20" s="6">
        <v>1.35453</v>
      </c>
      <c r="C20" s="7">
        <v>4.3329839999999997</v>
      </c>
    </row>
    <row r="21" spans="1:3">
      <c r="A21" s="5">
        <v>1964</v>
      </c>
      <c r="B21" s="6">
        <v>1.3795010000000001</v>
      </c>
      <c r="C21" s="7">
        <v>4.4646119999999998</v>
      </c>
    </row>
    <row r="22" spans="1:3">
      <c r="A22" s="5">
        <v>1965</v>
      </c>
      <c r="B22" s="6">
        <v>2.2768980000000001</v>
      </c>
      <c r="C22" s="7">
        <v>4.5258060000000002</v>
      </c>
    </row>
    <row r="23" spans="1:3">
      <c r="A23" s="5">
        <v>1966</v>
      </c>
      <c r="B23" s="6">
        <v>4.2331849999999998</v>
      </c>
      <c r="C23" s="7">
        <v>6.8346090000000004</v>
      </c>
    </row>
    <row r="24" spans="1:3">
      <c r="A24" s="5">
        <v>1967</v>
      </c>
      <c r="B24" s="6">
        <v>10.13655</v>
      </c>
      <c r="C24" s="7">
        <v>7.0214290000000004</v>
      </c>
    </row>
    <row r="25" spans="1:3">
      <c r="A25" s="5">
        <v>1968</v>
      </c>
      <c r="B25" s="6">
        <v>23.25123</v>
      </c>
      <c r="C25" s="7">
        <v>3.3736510000000002</v>
      </c>
    </row>
    <row r="26" spans="1:3">
      <c r="A26" s="5">
        <v>1969</v>
      </c>
      <c r="B26" s="6">
        <v>25.077760000000001</v>
      </c>
      <c r="C26" s="7">
        <v>13.497769999999999</v>
      </c>
    </row>
    <row r="27" spans="1:3">
      <c r="A27" s="5">
        <v>1970</v>
      </c>
      <c r="B27" s="6">
        <v>43.188070000000003</v>
      </c>
      <c r="C27" s="7">
        <v>8.0000599999999995</v>
      </c>
    </row>
    <row r="28" spans="1:3">
      <c r="A28" s="5">
        <v>1971</v>
      </c>
      <c r="B28" s="6">
        <v>52.025660000000002</v>
      </c>
      <c r="C28" s="7">
        <v>10.037330000000001</v>
      </c>
    </row>
    <row r="29" spans="1:3">
      <c r="A29" s="5">
        <v>1972</v>
      </c>
      <c r="B29" s="6">
        <v>56.121499999999997</v>
      </c>
      <c r="C29" s="7">
        <v>8.2794930000000004</v>
      </c>
    </row>
    <row r="30" spans="1:3">
      <c r="A30" s="5">
        <v>1973</v>
      </c>
      <c r="B30" s="6">
        <v>75.896479999999997</v>
      </c>
      <c r="C30" s="7">
        <v>8.9315189999999998</v>
      </c>
    </row>
    <row r="31" spans="1:3">
      <c r="A31" s="5">
        <v>1974</v>
      </c>
      <c r="B31" s="6">
        <v>87.000810000000001</v>
      </c>
      <c r="C31" s="7">
        <v>9.9491879999999995</v>
      </c>
    </row>
    <row r="32" spans="1:3">
      <c r="A32" s="5">
        <v>1975</v>
      </c>
      <c r="B32" s="6">
        <v>85.190029999999993</v>
      </c>
      <c r="C32" s="7">
        <v>12.46097</v>
      </c>
    </row>
    <row r="33" spans="1:3">
      <c r="A33" s="5">
        <v>1976</v>
      </c>
      <c r="B33" s="6">
        <v>85.572789999999998</v>
      </c>
      <c r="C33" s="7">
        <v>7.682334</v>
      </c>
    </row>
    <row r="34" spans="1:3">
      <c r="A34" s="5">
        <v>1977</v>
      </c>
      <c r="B34" s="6">
        <v>83.517189999999999</v>
      </c>
      <c r="C34" s="7">
        <v>12.406219999999999</v>
      </c>
    </row>
    <row r="35" spans="1:3">
      <c r="A35" s="5">
        <v>1978</v>
      </c>
      <c r="B35" s="6">
        <v>82.498580000000004</v>
      </c>
      <c r="C35" s="7">
        <v>10.635450000000001</v>
      </c>
    </row>
    <row r="36" spans="1:3">
      <c r="A36" s="5">
        <v>1979</v>
      </c>
      <c r="B36" s="6">
        <v>85.171980000000005</v>
      </c>
      <c r="C36" s="7">
        <v>6.5450290000000004</v>
      </c>
    </row>
    <row r="37" spans="1:3">
      <c r="A37" s="5">
        <v>1980</v>
      </c>
      <c r="B37" s="6">
        <v>84.971620000000001</v>
      </c>
      <c r="C37" s="7">
        <v>10.562340000000001</v>
      </c>
    </row>
    <row r="38" spans="1:3">
      <c r="A38" s="5">
        <v>1981</v>
      </c>
      <c r="B38" s="6">
        <v>75.302639999999997</v>
      </c>
      <c r="C38" s="7">
        <v>9.358727</v>
      </c>
    </row>
    <row r="39" spans="1:3">
      <c r="A39" s="5">
        <v>1982</v>
      </c>
      <c r="B39" s="6">
        <v>78.182389999999998</v>
      </c>
      <c r="C39" s="7">
        <v>9.5113850000000006</v>
      </c>
    </row>
    <row r="40" spans="1:3">
      <c r="A40" s="5">
        <v>1983</v>
      </c>
      <c r="B40" s="6">
        <v>74.983540000000005</v>
      </c>
      <c r="C40" s="7">
        <v>6.0537559999999999</v>
      </c>
    </row>
    <row r="41" spans="1:3">
      <c r="A41" s="5">
        <v>1984</v>
      </c>
      <c r="B41" s="6">
        <v>90.907129999999995</v>
      </c>
      <c r="C41" s="7">
        <v>4.13896</v>
      </c>
    </row>
    <row r="42" spans="1:3">
      <c r="A42" s="5">
        <v>1985</v>
      </c>
      <c r="B42" s="6">
        <v>88.768079999999998</v>
      </c>
      <c r="C42" s="7">
        <v>8.7090270000000007</v>
      </c>
    </row>
    <row r="43" spans="1:3">
      <c r="A43" s="5">
        <v>1986</v>
      </c>
      <c r="B43" s="6">
        <v>81.290940000000006</v>
      </c>
      <c r="C43" s="7">
        <v>1.2723880000000001</v>
      </c>
    </row>
    <row r="44" spans="1:3">
      <c r="A44" s="5">
        <v>1987</v>
      </c>
      <c r="B44" s="6">
        <v>89.122739999999993</v>
      </c>
      <c r="C44" s="7">
        <v>1.25919</v>
      </c>
    </row>
    <row r="45" spans="1:3">
      <c r="A45" s="5">
        <v>1988</v>
      </c>
      <c r="B45" s="6">
        <v>98.319090000000003</v>
      </c>
      <c r="C45" s="7">
        <v>1.6129899999999999</v>
      </c>
    </row>
    <row r="46" spans="1:3">
      <c r="A46" s="5">
        <v>1989</v>
      </c>
      <c r="B46" s="6">
        <v>106</v>
      </c>
      <c r="C46" s="7">
        <v>4.5</v>
      </c>
    </row>
    <row r="47" spans="1:3">
      <c r="A47" s="5">
        <v>1990</v>
      </c>
      <c r="B47" s="6">
        <v>105</v>
      </c>
      <c r="C47" s="7">
        <v>6.3490000000000002</v>
      </c>
    </row>
    <row r="48" spans="1:3">
      <c r="A48" s="5">
        <v>1991</v>
      </c>
      <c r="B48" s="6">
        <v>113.687</v>
      </c>
      <c r="C48" s="7">
        <v>3.4470000000000001</v>
      </c>
    </row>
    <row r="49" spans="1:3">
      <c r="A49" s="5">
        <v>1992</v>
      </c>
      <c r="B49" s="6">
        <v>108</v>
      </c>
      <c r="C49" s="7">
        <v>3.9369999999999998</v>
      </c>
    </row>
    <row r="50" spans="1:3">
      <c r="A50" s="5">
        <v>1993</v>
      </c>
      <c r="B50" s="6">
        <v>116</v>
      </c>
      <c r="C50" s="7">
        <v>4.1459999999999999</v>
      </c>
    </row>
    <row r="51" spans="1:3">
      <c r="A51" s="5">
        <v>1994</v>
      </c>
      <c r="B51" s="6">
        <v>124.172</v>
      </c>
      <c r="C51" s="7">
        <v>4.2309999999999999</v>
      </c>
    </row>
    <row r="52" spans="1:3">
      <c r="A52" s="5">
        <v>1995</v>
      </c>
      <c r="B52" s="6">
        <v>135.9659</v>
      </c>
      <c r="C52" s="7">
        <v>6.9700949999999997</v>
      </c>
    </row>
    <row r="53" spans="1:3">
      <c r="A53" s="5">
        <v>1996</v>
      </c>
      <c r="B53" s="8">
        <v>133.651298</v>
      </c>
      <c r="C53" s="9">
        <v>4.2309999999999901</v>
      </c>
    </row>
    <row r="54" spans="1:3">
      <c r="A54" s="5">
        <v>1997</v>
      </c>
      <c r="B54" s="8">
        <v>151.718593</v>
      </c>
      <c r="C54" s="5">
        <v>6.05</v>
      </c>
    </row>
    <row r="55" spans="1:3">
      <c r="A55" s="5">
        <v>1998</v>
      </c>
      <c r="B55" s="8">
        <v>143.75200000000001</v>
      </c>
      <c r="C55" s="5">
        <v>9.49</v>
      </c>
    </row>
    <row r="56" spans="1:3">
      <c r="A56" s="5">
        <v>1999</v>
      </c>
      <c r="B56" s="8">
        <v>143.00529800000001</v>
      </c>
      <c r="C56" s="9">
        <f>151.558-B56</f>
        <v>8.5527019999999823</v>
      </c>
    </row>
    <row r="57" spans="1:3">
      <c r="A57" s="5">
        <v>2000</v>
      </c>
      <c r="B57" s="8">
        <v>158.86561699999999</v>
      </c>
      <c r="C57" s="9">
        <f>0.687+0.518+0.658+0.534+0.656+0.544+0.691+0.69</f>
        <v>4.9779999999999998</v>
      </c>
    </row>
    <row r="58" spans="1:3">
      <c r="A58" s="5">
        <v>2001</v>
      </c>
      <c r="B58" s="8">
        <v>166.01451900000001</v>
      </c>
      <c r="C58" s="9">
        <f>0.698+0.559+0.732+0.678+0.778+0.497+0.692+0.568</f>
        <v>5.202</v>
      </c>
    </row>
    <row r="59" spans="1:3">
      <c r="A59" s="5">
        <v>2002</v>
      </c>
      <c r="B59" s="8">
        <v>171.76681600000001</v>
      </c>
      <c r="C59" s="9">
        <v>5.202</v>
      </c>
    </row>
    <row r="60" spans="1:3">
      <c r="A60" s="5">
        <v>2003</v>
      </c>
      <c r="B60" s="8">
        <v>194.68247</v>
      </c>
      <c r="C60" s="9">
        <f>0.9+0.61+0.854+0.534+0.862+0.567+0.864+0.582</f>
        <v>5.7729999999999997</v>
      </c>
    </row>
    <row r="61" spans="1:3">
      <c r="A61" s="5">
        <v>2004</v>
      </c>
      <c r="B61" s="8">
        <v>215.84919199999999</v>
      </c>
      <c r="C61" s="9">
        <f>0.873+0.552+0.864+0.507+0.866+0.582+0.867+0.51</f>
        <v>5.6210000000000004</v>
      </c>
    </row>
    <row r="62" spans="1:3">
      <c r="A62" s="5">
        <v>2005</v>
      </c>
      <c r="B62" s="8">
        <v>244.47343699999999</v>
      </c>
      <c r="C62" s="9">
        <f>0.873+0.477+0.873+0.517+0.873+0.519+0.873+0.503</f>
        <v>5.508</v>
      </c>
    </row>
    <row r="63" spans="1:3">
      <c r="A63" s="5">
        <v>2006</v>
      </c>
      <c r="B63" s="8">
        <v>249.918879</v>
      </c>
      <c r="C63" s="9">
        <f>0.873+0.504+0.873+0.405+1.078+0.175+1.15+0.537</f>
        <v>5.5949999999999998</v>
      </c>
    </row>
    <row r="64" spans="1:3">
      <c r="A64" s="5">
        <v>2007</v>
      </c>
      <c r="B64" s="8">
        <v>264.44968499999999</v>
      </c>
      <c r="C64" s="9">
        <f>1.189+1.282+1.574+2.494+0.602+0.524+0.607+0.617+0.068+0.271</f>
        <v>9.2279999999999998</v>
      </c>
    </row>
    <row r="65" spans="1:3">
      <c r="A65" s="5">
        <v>2008</v>
      </c>
      <c r="B65" s="8">
        <v>305.716499</v>
      </c>
      <c r="C65" s="9">
        <f>2.006+2.065+1.909+1.732+0.602+0.61+0.55+0.615+0.066+0.211+0.428+0.45</f>
        <v>11.244000000000002</v>
      </c>
    </row>
    <row r="66" spans="1:3">
      <c r="A66" s="5">
        <v>2009</v>
      </c>
      <c r="B66" s="8">
        <v>356.06997200000001</v>
      </c>
      <c r="C66" s="9">
        <f>393.868-381.51</f>
        <v>12.358000000000004</v>
      </c>
    </row>
    <row r="67" spans="1:3">
      <c r="A67" s="5">
        <v>2010</v>
      </c>
      <c r="B67" s="8">
        <v>393.85247299999997</v>
      </c>
      <c r="C67" s="9">
        <f>432.779-419.218</f>
        <v>13.560999999999979</v>
      </c>
    </row>
    <row r="68" spans="1:3">
      <c r="A68" s="5">
        <v>2011</v>
      </c>
      <c r="B68" s="8">
        <v>426.53442100000001</v>
      </c>
      <c r="C68" s="9">
        <f>487.895-473.684</f>
        <v>14.210999999999956</v>
      </c>
    </row>
    <row r="69" spans="1:3">
      <c r="A69" s="5">
        <v>2012</v>
      </c>
      <c r="B69" s="8">
        <v>478.38</v>
      </c>
      <c r="C69" s="9">
        <f>520.032-505.358</f>
        <v>14.674000000000035</v>
      </c>
    </row>
    <row r="70" spans="1:3">
      <c r="A70" s="5">
        <v>2013</v>
      </c>
      <c r="B70" s="8">
        <v>558.177368</v>
      </c>
      <c r="C70" s="9">
        <f>609.205-592.88</f>
        <v>16.325000000000045</v>
      </c>
    </row>
    <row r="71" spans="1:3">
      <c r="A71" s="5">
        <v>2014</v>
      </c>
      <c r="B71" s="8">
        <v>696.82737699999996</v>
      </c>
      <c r="C71" s="9">
        <f>735.463-B71</f>
        <v>38.63562300000001</v>
      </c>
    </row>
  </sheetData>
  <pageMargins left="0.36" right="0.36" top="0.48" bottom="0.35" header="0.25" footer="0.19"/>
  <pageSetup paperSize="9" scale="65" orientation="portrait" horizontalDpi="300" verticalDpi="300" r:id="rId1"/>
  <headerFooter alignWithMargins="0">
    <oddHeader>&amp;L&amp;F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0:L57"/>
  <sheetViews>
    <sheetView showGridLines="0" zoomScale="90" zoomScaleNormal="90" workbookViewId="0">
      <selection activeCell="L37" sqref="L37"/>
    </sheetView>
  </sheetViews>
  <sheetFormatPr defaultRowHeight="12.75"/>
  <cols>
    <col min="1" max="1" width="9.140625" style="23"/>
    <col min="2" max="2" width="20.140625" style="23" bestFit="1" customWidth="1"/>
    <col min="3" max="3" width="14.42578125" style="23" bestFit="1" customWidth="1"/>
    <col min="4" max="5" width="9.140625" style="23"/>
    <col min="6" max="6" width="12.42578125" style="23" bestFit="1" customWidth="1"/>
    <col min="7" max="16384" width="9.140625" style="23"/>
  </cols>
  <sheetData>
    <row r="30" spans="1:11">
      <c r="A30" s="23" t="s">
        <v>12</v>
      </c>
      <c r="E30" s="23" t="s">
        <v>13</v>
      </c>
      <c r="J30" s="23" t="s">
        <v>14</v>
      </c>
    </row>
    <row r="31" spans="1:11">
      <c r="B31" s="23" t="s">
        <v>15</v>
      </c>
      <c r="E31" s="23" t="s">
        <v>16</v>
      </c>
      <c r="J31" s="24" t="s">
        <v>17</v>
      </c>
    </row>
    <row r="32" spans="1:11">
      <c r="B32" s="23" t="s">
        <v>18</v>
      </c>
      <c r="C32" s="23" t="s">
        <v>19</v>
      </c>
      <c r="E32" s="23" t="s">
        <v>18</v>
      </c>
      <c r="F32" s="23" t="s">
        <v>19</v>
      </c>
      <c r="K32" s="25" t="s">
        <v>20</v>
      </c>
    </row>
    <row r="33" spans="1:12">
      <c r="A33" s="23">
        <v>1994</v>
      </c>
      <c r="B33" s="26">
        <f>E33/1.1023</f>
        <v>84.015240860019958</v>
      </c>
      <c r="C33" s="26">
        <f>F33/1.1023</f>
        <v>33.877347364601292</v>
      </c>
      <c r="D33" s="27">
        <f>C33/B33</f>
        <v>0.40322859302451142</v>
      </c>
      <c r="E33" s="28">
        <v>92.61</v>
      </c>
      <c r="F33" s="28">
        <v>37.343000000000004</v>
      </c>
      <c r="J33" s="23" t="s">
        <v>21</v>
      </c>
      <c r="K33" s="29">
        <v>548.47</v>
      </c>
    </row>
    <row r="34" spans="1:12">
      <c r="A34" s="23">
        <v>1995</v>
      </c>
      <c r="B34" s="26">
        <f t="shared" ref="B34:C52" si="0">E34/1.1023</f>
        <v>86.510024494239318</v>
      </c>
      <c r="C34" s="26">
        <f t="shared" si="0"/>
        <v>37.331035108409687</v>
      </c>
      <c r="D34" s="27">
        <f t="shared" ref="D34:D53" si="1">C34/B34</f>
        <v>0.43152265100671139</v>
      </c>
      <c r="E34" s="28">
        <v>95.36</v>
      </c>
      <c r="F34" s="28">
        <v>41.15</v>
      </c>
      <c r="J34" s="23" t="s">
        <v>22</v>
      </c>
      <c r="K34" s="29">
        <v>171.036</v>
      </c>
    </row>
    <row r="35" spans="1:12">
      <c r="A35" s="23">
        <v>1996</v>
      </c>
      <c r="B35" s="26">
        <f t="shared" si="0"/>
        <v>91.841603919078281</v>
      </c>
      <c r="C35" s="26">
        <f t="shared" si="0"/>
        <v>39.798602921164836</v>
      </c>
      <c r="D35" s="27">
        <f t="shared" si="1"/>
        <v>0.43333958928059901</v>
      </c>
      <c r="E35" s="28">
        <v>101.23699999999999</v>
      </c>
      <c r="F35" s="28">
        <v>43.87</v>
      </c>
      <c r="J35" s="23" t="s">
        <v>23</v>
      </c>
      <c r="K35" s="29">
        <v>43.622</v>
      </c>
    </row>
    <row r="36" spans="1:12">
      <c r="A36" s="23">
        <v>1997</v>
      </c>
      <c r="B36" s="26">
        <f t="shared" si="0"/>
        <v>98.803411049623506</v>
      </c>
      <c r="C36" s="26">
        <f t="shared" si="0"/>
        <v>49.995464029755965</v>
      </c>
      <c r="D36" s="27">
        <f t="shared" si="1"/>
        <v>0.5060094939905061</v>
      </c>
      <c r="E36" s="28">
        <v>108.911</v>
      </c>
      <c r="F36" s="28">
        <v>55.11</v>
      </c>
      <c r="J36" s="23" t="s">
        <v>24</v>
      </c>
      <c r="K36" s="29">
        <v>21.751999999999999</v>
      </c>
    </row>
    <row r="37" spans="1:12">
      <c r="A37" s="23">
        <v>1998</v>
      </c>
      <c r="B37" s="26">
        <f t="shared" si="0"/>
        <v>103.95355166470107</v>
      </c>
      <c r="C37" s="26">
        <f t="shared" si="0"/>
        <v>46.965435906740453</v>
      </c>
      <c r="D37" s="27">
        <f t="shared" si="1"/>
        <v>0.45179250881418653</v>
      </c>
      <c r="E37" s="28">
        <v>114.58799999999999</v>
      </c>
      <c r="F37" s="28">
        <v>51.77</v>
      </c>
      <c r="J37" s="23" t="s">
        <v>25</v>
      </c>
      <c r="K37" s="29">
        <v>19.062999999999999</v>
      </c>
    </row>
    <row r="38" spans="1:12">
      <c r="A38" s="23">
        <v>1999</v>
      </c>
      <c r="B38" s="26">
        <f t="shared" si="0"/>
        <v>112.4503311258278</v>
      </c>
      <c r="C38" s="26">
        <f t="shared" si="0"/>
        <v>50.140615077565094</v>
      </c>
      <c r="D38" s="27">
        <f t="shared" si="1"/>
        <v>0.44589121770979567</v>
      </c>
      <c r="E38" s="28">
        <v>123.95399999999999</v>
      </c>
      <c r="F38" s="28">
        <v>55.27</v>
      </c>
      <c r="J38" s="23" t="s">
        <v>26</v>
      </c>
      <c r="K38" s="29">
        <v>18.545000000000002</v>
      </c>
    </row>
    <row r="39" spans="1:12">
      <c r="A39" s="23">
        <v>2000</v>
      </c>
      <c r="B39" s="26">
        <f t="shared" si="0"/>
        <v>115.42774199401252</v>
      </c>
      <c r="C39" s="26">
        <f t="shared" si="0"/>
        <v>63.47636759502857</v>
      </c>
      <c r="D39" s="27">
        <f t="shared" si="1"/>
        <v>0.54992297777358601</v>
      </c>
      <c r="E39" s="28">
        <v>127.236</v>
      </c>
      <c r="F39" s="28">
        <v>69.97</v>
      </c>
      <c r="J39" s="24" t="s">
        <v>27</v>
      </c>
      <c r="K39" s="29">
        <v>11.03</v>
      </c>
    </row>
    <row r="40" spans="1:12">
      <c r="A40" s="23">
        <v>2001</v>
      </c>
      <c r="B40" s="26">
        <f t="shared" si="0"/>
        <v>136.90102512927515</v>
      </c>
      <c r="C40" s="26">
        <f t="shared" si="0"/>
        <v>83.818379751428822</v>
      </c>
      <c r="D40" s="27">
        <f t="shared" si="1"/>
        <v>0.61225531125336297</v>
      </c>
      <c r="E40" s="28">
        <v>150.90600000000001</v>
      </c>
      <c r="F40" s="28">
        <v>92.393000000000001</v>
      </c>
      <c r="J40" s="23" t="s">
        <v>28</v>
      </c>
      <c r="K40" s="29">
        <v>11.007999999999999</v>
      </c>
    </row>
    <row r="41" spans="1:12">
      <c r="A41" s="23">
        <v>2002</v>
      </c>
      <c r="B41" s="26">
        <f t="shared" si="0"/>
        <v>165.33520820103419</v>
      </c>
      <c r="C41" s="26">
        <f t="shared" si="0"/>
        <v>101.14669327769209</v>
      </c>
      <c r="D41" s="27">
        <f t="shared" si="1"/>
        <v>0.61176741710516935</v>
      </c>
      <c r="E41" s="28">
        <v>182.249</v>
      </c>
      <c r="F41" s="28">
        <v>111.494</v>
      </c>
      <c r="J41" s="23" t="s">
        <v>29</v>
      </c>
      <c r="K41" s="29">
        <v>10.335000000000001</v>
      </c>
    </row>
    <row r="42" spans="1:12">
      <c r="A42" s="23">
        <v>2003</v>
      </c>
      <c r="B42" s="26">
        <f t="shared" si="0"/>
        <v>201.77174997732016</v>
      </c>
      <c r="C42" s="26">
        <f t="shared" si="0"/>
        <v>134.37358250929873</v>
      </c>
      <c r="D42" s="27">
        <f t="shared" si="1"/>
        <v>0.66596826624342997</v>
      </c>
      <c r="E42" s="28">
        <v>222.41300000000001</v>
      </c>
      <c r="F42" s="28">
        <v>148.12</v>
      </c>
      <c r="J42" s="24" t="s">
        <v>30</v>
      </c>
      <c r="K42" s="29">
        <v>10.047000000000001</v>
      </c>
    </row>
    <row r="43" spans="1:12">
      <c r="A43" s="23">
        <v>2004</v>
      </c>
      <c r="B43" s="26">
        <f t="shared" si="0"/>
        <v>254.45522997369136</v>
      </c>
      <c r="C43" s="26">
        <f t="shared" si="0"/>
        <v>188.77800961625692</v>
      </c>
      <c r="D43" s="27">
        <f t="shared" si="1"/>
        <v>0.74189086086293088</v>
      </c>
      <c r="E43" s="28">
        <v>280.48599999999999</v>
      </c>
      <c r="F43" s="28">
        <v>208.09</v>
      </c>
      <c r="J43" s="24" t="s">
        <v>31</v>
      </c>
      <c r="K43" s="29">
        <v>9.51</v>
      </c>
    </row>
    <row r="44" spans="1:12">
      <c r="A44" s="23">
        <v>2005</v>
      </c>
      <c r="B44" s="26">
        <f t="shared" si="0"/>
        <v>322.77057062505668</v>
      </c>
      <c r="C44" s="26">
        <f t="shared" si="0"/>
        <v>249.68701805316158</v>
      </c>
      <c r="D44" s="27">
        <f t="shared" si="1"/>
        <v>0.77357429944630263</v>
      </c>
      <c r="E44" s="28">
        <v>355.79</v>
      </c>
      <c r="F44" s="28">
        <v>275.23</v>
      </c>
      <c r="J44" s="23" t="s">
        <v>32</v>
      </c>
      <c r="K44" s="29">
        <v>7.8570000000000002</v>
      </c>
      <c r="L44" s="24"/>
    </row>
    <row r="45" spans="1:12">
      <c r="A45" s="23">
        <v>2006</v>
      </c>
      <c r="B45" s="26">
        <f t="shared" si="0"/>
        <v>383.73310351084092</v>
      </c>
      <c r="C45" s="26">
        <f t="shared" si="0"/>
        <v>296.01741812573709</v>
      </c>
      <c r="D45" s="27">
        <f t="shared" si="1"/>
        <v>0.77141485948807187</v>
      </c>
      <c r="E45" s="28">
        <v>422.98899999999998</v>
      </c>
      <c r="F45" s="28">
        <v>326.3</v>
      </c>
      <c r="J45" s="24" t="s">
        <v>33</v>
      </c>
      <c r="K45" s="29">
        <v>6.9109999999999996</v>
      </c>
    </row>
    <row r="46" spans="1:12">
      <c r="A46" s="23">
        <v>2007</v>
      </c>
      <c r="B46" s="26">
        <f t="shared" si="0"/>
        <v>443.83652363240492</v>
      </c>
      <c r="C46" s="26">
        <f t="shared" si="0"/>
        <v>347.30109770479902</v>
      </c>
      <c r="D46" s="27">
        <f t="shared" si="1"/>
        <v>0.7824977873890373</v>
      </c>
      <c r="E46" s="28">
        <v>489.24099999999999</v>
      </c>
      <c r="F46" s="28">
        <v>382.83</v>
      </c>
      <c r="J46" s="23" t="s">
        <v>34</v>
      </c>
      <c r="K46" s="29">
        <f>K47-SUM(K33:K45)</f>
        <v>43.324000000000069</v>
      </c>
    </row>
    <row r="47" spans="1:12">
      <c r="A47" s="23">
        <v>2008</v>
      </c>
      <c r="B47" s="26">
        <f t="shared" si="0"/>
        <v>455.42048444162202</v>
      </c>
      <c r="C47" s="26">
        <f t="shared" si="0"/>
        <v>402.37684840787443</v>
      </c>
      <c r="D47" s="27">
        <f t="shared" si="1"/>
        <v>0.88352821656939107</v>
      </c>
      <c r="E47" s="28">
        <v>502.01</v>
      </c>
      <c r="F47" s="28">
        <v>443.54</v>
      </c>
      <c r="J47" s="23" t="s">
        <v>35</v>
      </c>
      <c r="K47" s="23">
        <v>932.51</v>
      </c>
    </row>
    <row r="48" spans="1:12">
      <c r="A48" s="23">
        <v>2009</v>
      </c>
      <c r="B48" s="26">
        <f t="shared" si="0"/>
        <v>515.14288306268702</v>
      </c>
      <c r="C48" s="26">
        <f t="shared" si="0"/>
        <v>569.51754513290382</v>
      </c>
      <c r="D48" s="27">
        <f t="shared" si="1"/>
        <v>1.1055525832890134</v>
      </c>
      <c r="E48" s="28">
        <v>567.84199999999998</v>
      </c>
      <c r="F48" s="28">
        <v>627.77918999999997</v>
      </c>
    </row>
    <row r="49" spans="1:6">
      <c r="A49" s="23">
        <v>2010</v>
      </c>
      <c r="B49" s="26">
        <f t="shared" si="0"/>
        <v>568.49677946112672</v>
      </c>
      <c r="C49" s="26">
        <f t="shared" si="0"/>
        <v>561.21745441349901</v>
      </c>
      <c r="D49" s="27">
        <f t="shared" si="1"/>
        <v>0.98719548586620365</v>
      </c>
      <c r="E49" s="28">
        <v>626.654</v>
      </c>
      <c r="F49" s="28">
        <v>618.63</v>
      </c>
    </row>
    <row r="50" spans="1:6">
      <c r="A50" s="23">
        <v>2011</v>
      </c>
      <c r="B50" s="26">
        <f t="shared" si="0"/>
        <v>619.85394175814201</v>
      </c>
      <c r="C50" s="26">
        <f t="shared" si="0"/>
        <v>622.1083189694275</v>
      </c>
      <c r="D50" s="27">
        <f t="shared" si="1"/>
        <v>1.0036369490607597</v>
      </c>
      <c r="E50" s="28">
        <v>683.26499999999999</v>
      </c>
      <c r="F50" s="28">
        <v>685.75</v>
      </c>
    </row>
    <row r="51" spans="1:6">
      <c r="A51" s="23">
        <v>2012</v>
      </c>
      <c r="B51" s="26">
        <f t="shared" si="0"/>
        <v>650.04263812029387</v>
      </c>
      <c r="C51" s="26">
        <f t="shared" si="0"/>
        <v>674.54413499047439</v>
      </c>
      <c r="D51" s="27">
        <f t="shared" si="1"/>
        <v>1.037692138074251</v>
      </c>
      <c r="E51" s="28">
        <v>716.54200000000003</v>
      </c>
      <c r="F51" s="28">
        <v>743.55</v>
      </c>
    </row>
    <row r="52" spans="1:6">
      <c r="A52" s="23">
        <v>2013</v>
      </c>
      <c r="B52" s="26">
        <f t="shared" si="0"/>
        <v>739.72602739726017</v>
      </c>
      <c r="C52" s="26">
        <v>819.1</v>
      </c>
      <c r="D52" s="27">
        <f t="shared" si="1"/>
        <v>1.107301851851852</v>
      </c>
      <c r="E52" s="30">
        <v>815.4</v>
      </c>
      <c r="F52" s="30">
        <v>819.1</v>
      </c>
    </row>
    <row r="53" spans="1:6">
      <c r="A53" s="23">
        <v>2014</v>
      </c>
      <c r="B53" s="26">
        <v>822.7</v>
      </c>
      <c r="C53" s="26">
        <v>932.51</v>
      </c>
      <c r="D53" s="27">
        <f t="shared" si="1"/>
        <v>1.1334751428224139</v>
      </c>
      <c r="E53" s="30">
        <v>822.7</v>
      </c>
      <c r="F53" s="30">
        <v>932.51</v>
      </c>
    </row>
    <row r="57" spans="1:6">
      <c r="B57" s="31"/>
    </row>
  </sheetData>
  <pageMargins left="0.74803149606299213" right="0.74803149606299213" top="0.98425196850393704" bottom="0.98425196850393704" header="0.51181102362204722" footer="0.51181102362204722"/>
  <pageSetup paperSize="8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Iron Ore Qty &amp; Value</vt:lpstr>
      <vt:lpstr>Iron Ore Price</vt:lpstr>
      <vt:lpstr>Exports</vt:lpstr>
      <vt:lpstr>Iron Ore WA vs Australia</vt:lpstr>
      <vt:lpstr>China Steel Prod &amp; Iron Ore Imp</vt:lpstr>
      <vt:lpstr>'China Steel Prod &amp; Iron Ore Imp'!Print_Area</vt:lpstr>
      <vt:lpstr>Exports!Print_Area</vt:lpstr>
      <vt:lpstr>'Iron Ore Price'!Print_Area</vt:lpstr>
      <vt:lpstr>'Iron Ore Qty &amp; Value'!Print_Area</vt:lpstr>
      <vt:lpstr>'Iron Ore WA vs Australia'!Print_Area</vt:lpstr>
    </vt:vector>
  </TitlesOfParts>
  <Company>Department of Mines and Petroleum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GREGORY, Jill</dc:creator>
  <cp:lastModifiedBy>ADAMS, Hailey</cp:lastModifiedBy>
  <cp:lastPrinted>2015-07-03T05:23:41Z</cp:lastPrinted>
  <dcterms:created xsi:type="dcterms:W3CDTF">2015-06-17T00:59:00Z</dcterms:created>
  <dcterms:modified xsi:type="dcterms:W3CDTF">2015-09-15T03:11:01Z</dcterms:modified>
</cp:coreProperties>
</file>