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90" windowWidth="12330" windowHeight="8250"/>
  </bookViews>
  <sheets>
    <sheet name="Regions by Commodity" sheetId="1" r:id="rId1"/>
    <sheet name="Regions by LGA" sheetId="2" r:id="rId2"/>
    <sheet name="Pie Graph" sheetId="3" r:id="rId3"/>
  </sheets>
  <definedNames>
    <definedName name="_xlnm.Print_Area" localSheetId="2">'Pie Graph'!$A$1:$F$35</definedName>
    <definedName name="_xlnm.Print_Area" localSheetId="0">'Regions by Commodity'!$A$1:$E$48</definedName>
    <definedName name="_xlnm.Print_Area" localSheetId="1">'Regions by LGA'!$A$1:$E$44</definedName>
  </definedNames>
  <calcPr calcId="145621"/>
</workbook>
</file>

<file path=xl/calcChain.xml><?xml version="1.0" encoding="utf-8"?>
<calcChain xmlns="http://schemas.openxmlformats.org/spreadsheetml/2006/main">
  <c r="E41" i="2" l="1"/>
  <c r="B25" i="2"/>
  <c r="B50" i="1"/>
  <c r="B36" i="1"/>
  <c r="B12" i="1"/>
  <c r="B11" i="2" l="1"/>
  <c r="B13" i="2"/>
  <c r="B22" i="2"/>
  <c r="B36" i="2"/>
  <c r="E15" i="2"/>
  <c r="E22" i="2"/>
  <c r="E38" i="2"/>
  <c r="E38" i="1" l="1"/>
  <c r="E32" i="2" s="1"/>
  <c r="E30" i="1" l="1"/>
  <c r="E27" i="2" l="1"/>
  <c r="B12" i="3"/>
  <c r="C12" i="3" s="1"/>
  <c r="B11" i="3"/>
  <c r="C11" i="3" s="1"/>
  <c r="B6" i="3"/>
  <c r="E11" i="1"/>
  <c r="C7" i="3"/>
  <c r="B8" i="3" l="1"/>
  <c r="C8" i="3" s="1"/>
  <c r="B10" i="3"/>
  <c r="C10" i="3" s="1"/>
  <c r="B9" i="3"/>
  <c r="C9" i="3" s="1"/>
  <c r="C6" i="3"/>
  <c r="B13" i="3" l="1"/>
  <c r="C13" i="3" s="1"/>
</calcChain>
</file>

<file path=xl/sharedStrings.xml><?xml version="1.0" encoding="utf-8"?>
<sst xmlns="http://schemas.openxmlformats.org/spreadsheetml/2006/main" count="141" uniqueCount="100">
  <si>
    <t>Pilbara Region</t>
  </si>
  <si>
    <t>Kimberley Region</t>
  </si>
  <si>
    <t>Iron Ore</t>
  </si>
  <si>
    <t>Crude Oil and Condensate</t>
  </si>
  <si>
    <t>Liquefied Natural Gas</t>
  </si>
  <si>
    <t>Other</t>
  </si>
  <si>
    <t>Natural Gas</t>
  </si>
  <si>
    <t>Total</t>
  </si>
  <si>
    <t>Copper</t>
  </si>
  <si>
    <t>LPG Butane and Propane</t>
  </si>
  <si>
    <t>South West Region</t>
  </si>
  <si>
    <t>Gold</t>
  </si>
  <si>
    <t>Heavy Mineral Sands</t>
  </si>
  <si>
    <t>Coal</t>
  </si>
  <si>
    <t>Wheatbelt Region</t>
  </si>
  <si>
    <t>Gypsum and Heavy Mineral Sands</t>
  </si>
  <si>
    <t>Cobalt</t>
  </si>
  <si>
    <t>Construction Materials</t>
  </si>
  <si>
    <t>Gascoyne Region</t>
  </si>
  <si>
    <t>Salt and Gems</t>
  </si>
  <si>
    <t>Gypsum and Limesand-Limestone</t>
  </si>
  <si>
    <t>Peel Region</t>
  </si>
  <si>
    <t>Mid West Region</t>
  </si>
  <si>
    <t>Perth Metropolitan Region</t>
  </si>
  <si>
    <t>Limesand-Limestone</t>
  </si>
  <si>
    <t>Great Southern Region</t>
  </si>
  <si>
    <t>Halls Creek</t>
  </si>
  <si>
    <t>East Pilbara</t>
  </si>
  <si>
    <t>Wyndham-East Kimberley</t>
  </si>
  <si>
    <t>Ashburton</t>
  </si>
  <si>
    <t>Derby-West Kimberley</t>
  </si>
  <si>
    <t>Broome</t>
  </si>
  <si>
    <t>Coolgardie</t>
  </si>
  <si>
    <t>Leonora</t>
  </si>
  <si>
    <t>Kalgoorlie-Boulder</t>
  </si>
  <si>
    <t>Laverton</t>
  </si>
  <si>
    <t>Yilgarn</t>
  </si>
  <si>
    <t>Dandaragan</t>
  </si>
  <si>
    <t>Carnarvon</t>
  </si>
  <si>
    <t>Wiluna and Three Springs</t>
  </si>
  <si>
    <t>Cockburn, Kwinana and Rockingham</t>
  </si>
  <si>
    <t>Pilbara</t>
  </si>
  <si>
    <t>Mid West</t>
  </si>
  <si>
    <t>Goldfields-Esperance</t>
  </si>
  <si>
    <t>Peel</t>
  </si>
  <si>
    <t>Region</t>
  </si>
  <si>
    <t>Iron ore</t>
  </si>
  <si>
    <t>Copper and Zinc</t>
  </si>
  <si>
    <t>Gypsum and Limesand</t>
  </si>
  <si>
    <t>Gold and Silver</t>
  </si>
  <si>
    <t>Manganese and Salt</t>
  </si>
  <si>
    <t>Nickel, Copper and Salt</t>
  </si>
  <si>
    <t>Offshore Petroleum</t>
  </si>
  <si>
    <t>Commonwealth Offshore Petroleum</t>
  </si>
  <si>
    <t>State Offshore Petroleum</t>
  </si>
  <si>
    <t>Nickel, Platinum and Palladium</t>
  </si>
  <si>
    <t>Albany, Denmark and Plantagenet</t>
  </si>
  <si>
    <t>Mullewa and Mt Magnet</t>
  </si>
  <si>
    <t>Wheatbelt</t>
  </si>
  <si>
    <t>Goldfields-Esperance Region</t>
  </si>
  <si>
    <t>Copper, Lead and Zinc</t>
  </si>
  <si>
    <t>Diamonds and Crude Oil</t>
  </si>
  <si>
    <t>Roebourne and Karratha</t>
  </si>
  <si>
    <t>Port Hedland and Marble Bar</t>
  </si>
  <si>
    <t>Meekatharra and Morawa</t>
  </si>
  <si>
    <t>Lake Grace and Westonia</t>
  </si>
  <si>
    <t>Alumina</t>
  </si>
  <si>
    <t>Gold.Silver and Copper</t>
  </si>
  <si>
    <t>Moora and Wyalkatchem</t>
  </si>
  <si>
    <t>Gingin and Koorda</t>
  </si>
  <si>
    <t>VALUE OF MINERALS AND PETROLEUM BY REGION BY LOCAL GOVERNMENT AREA</t>
  </si>
  <si>
    <t>VALUE OF MINERALS AND PETROLEUM BY REGION BY COMMODITY</t>
  </si>
  <si>
    <t>Silver and Rare Earths</t>
  </si>
  <si>
    <t>Clay, Limesand/Limestone and Spodumene</t>
  </si>
  <si>
    <t>Menzies and Esperance</t>
  </si>
  <si>
    <t>Exmouth, Shark Bay and Upper Gascoyne</t>
  </si>
  <si>
    <t>Cue, Coorow and Geraldton</t>
  </si>
  <si>
    <t>Spongolite, Silica Sand and Limesand</t>
  </si>
  <si>
    <t>Construction Materials, Silica Sand and</t>
  </si>
  <si>
    <t xml:space="preserve">Northam and Kellerberrin </t>
  </si>
  <si>
    <t>Gold, Silver Condensate and Natural Gas</t>
  </si>
  <si>
    <t>Northampton and Perenjori</t>
  </si>
  <si>
    <t>Irwin</t>
  </si>
  <si>
    <t>Bunbury, Dardanup,Manjimup, Donnybrook</t>
  </si>
  <si>
    <t>Value 2014</t>
  </si>
  <si>
    <t>Nickel, Copper, Cobalt</t>
  </si>
  <si>
    <t>Gold, silver and gems</t>
  </si>
  <si>
    <t>Chromite and Natural Gas</t>
  </si>
  <si>
    <t>Talc and Attapulgite</t>
  </si>
  <si>
    <t>Gems and Saponite</t>
  </si>
  <si>
    <t>Silver and Vanadium</t>
  </si>
  <si>
    <t>Ravensthorpe and Dundas</t>
  </si>
  <si>
    <t>Waroona and Boddington</t>
  </si>
  <si>
    <t>Carnimah</t>
  </si>
  <si>
    <t>Yalgoo</t>
  </si>
  <si>
    <t>Dalwallinu</t>
  </si>
  <si>
    <t>Kondinin</t>
  </si>
  <si>
    <t>Bridgetown-Greenbushes and Collie</t>
  </si>
  <si>
    <t>Kalamunda and Swan</t>
  </si>
  <si>
    <t>Wanneroo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</si>
</sst>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mmm\ dd\,\ yyyy"/>
    <numFmt numFmtId="165" formatCode="_-* #,##0_-;\-* #,##0_-;_-* &quot;-&quot;??_-;_-@_-"/>
    <numFmt numFmtId="166" formatCode="0.0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ill="0" applyBorder="0" applyAlignment="0" applyProtection="0">
      <alignment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37" fontId="0" fillId="0" borderId="0" xfId="0" applyNumberFormat="1"/>
    <xf numFmtId="0" fontId="0" fillId="0" borderId="0" xfId="0" applyAlignment="1">
      <alignment wrapText="1"/>
    </xf>
    <xf numFmtId="165" fontId="0" fillId="0" borderId="0" xfId="1" applyNumberFormat="1" applyFont="1" applyAlignment="1">
      <alignment wrapText="1"/>
    </xf>
    <xf numFmtId="9" fontId="0" fillId="0" borderId="0" xfId="2" applyFont="1"/>
    <xf numFmtId="165" fontId="5" fillId="0" borderId="0" xfId="1" applyNumberFormat="1" applyFont="1"/>
    <xf numFmtId="0" fontId="7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2" fillId="0" borderId="0" xfId="0" applyFont="1"/>
    <xf numFmtId="37" fontId="9" fillId="0" borderId="0" xfId="0" applyNumberFormat="1" applyFont="1" applyFill="1" applyBorder="1" applyProtection="1"/>
    <xf numFmtId="165" fontId="0" fillId="0" borderId="0" xfId="1" applyNumberFormat="1" applyFont="1"/>
    <xf numFmtId="0" fontId="2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37" fontId="12" fillId="0" borderId="0" xfId="0" applyNumberFormat="1" applyFont="1"/>
    <xf numFmtId="37" fontId="11" fillId="0" borderId="0" xfId="0" applyNumberFormat="1" applyFont="1"/>
    <xf numFmtId="0" fontId="11" fillId="0" borderId="0" xfId="0" applyFont="1"/>
    <xf numFmtId="37" fontId="11" fillId="0" borderId="0" xfId="0" applyNumberFormat="1" applyFont="1" applyFill="1"/>
    <xf numFmtId="0" fontId="11" fillId="0" borderId="0" xfId="0" applyFont="1" applyFill="1"/>
    <xf numFmtId="165" fontId="0" fillId="0" borderId="0" xfId="0" applyNumberFormat="1"/>
    <xf numFmtId="0" fontId="4" fillId="2" borderId="0" xfId="0" applyFont="1" applyFill="1"/>
    <xf numFmtId="0" fontId="9" fillId="2" borderId="0" xfId="0" applyFont="1" applyFill="1"/>
    <xf numFmtId="0" fontId="12" fillId="2" borderId="0" xfId="0" applyFont="1" applyFill="1" applyAlignment="1">
      <alignment horizontal="right"/>
    </xf>
    <xf numFmtId="0" fontId="11" fillId="2" borderId="0" xfId="0" applyFont="1" applyFill="1"/>
    <xf numFmtId="37" fontId="11" fillId="2" borderId="0" xfId="0" applyNumberFormat="1" applyFont="1" applyFill="1"/>
    <xf numFmtId="0" fontId="4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6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10" fillId="2" borderId="0" xfId="0" applyFont="1" applyFill="1"/>
    <xf numFmtId="0" fontId="5" fillId="2" borderId="0" xfId="0" applyFont="1" applyFill="1"/>
    <xf numFmtId="0" fontId="1" fillId="0" borderId="0" xfId="0" applyFont="1" applyFill="1"/>
    <xf numFmtId="0" fontId="2" fillId="2" borderId="0" xfId="0" applyFont="1" applyFill="1" applyAlignment="1">
      <alignment horizontal="right"/>
    </xf>
    <xf numFmtId="37" fontId="6" fillId="0" borderId="0" xfId="0" applyNumberFormat="1" applyFont="1" applyAlignment="1">
      <alignment wrapText="1"/>
    </xf>
    <xf numFmtId="37" fontId="6" fillId="0" borderId="0" xfId="0" applyNumberFormat="1" applyFont="1"/>
    <xf numFmtId="0" fontId="2" fillId="0" borderId="0" xfId="0" applyFont="1" applyAlignment="1">
      <alignment horizontal="right"/>
    </xf>
    <xf numFmtId="166" fontId="1" fillId="0" borderId="0" xfId="2" applyNumberFormat="1"/>
    <xf numFmtId="0" fontId="1" fillId="2" borderId="0" xfId="0" applyFont="1" applyFill="1" applyAlignment="1">
      <alignment wrapText="1"/>
    </xf>
    <xf numFmtId="165" fontId="6" fillId="0" borderId="0" xfId="1" applyNumberFormat="1" applyFont="1"/>
    <xf numFmtId="0" fontId="1" fillId="0" borderId="0" xfId="0" applyFont="1" applyFill="1" applyAlignment="1">
      <alignment wrapText="1"/>
    </xf>
    <xf numFmtId="37" fontId="12" fillId="2" borderId="0" xfId="0" applyNumberFormat="1" applyFont="1" applyFill="1"/>
    <xf numFmtId="37" fontId="12" fillId="0" borderId="0" xfId="0" applyNumberFormat="1" applyFont="1" applyFill="1"/>
    <xf numFmtId="37" fontId="2" fillId="2" borderId="0" xfId="0" applyNumberFormat="1" applyFont="1" applyFill="1"/>
    <xf numFmtId="37" fontId="1" fillId="2" borderId="0" xfId="0" applyNumberFormat="1" applyFont="1" applyFill="1" applyAlignment="1">
      <alignment horizontal="right"/>
    </xf>
    <xf numFmtId="37" fontId="1" fillId="2" borderId="0" xfId="0" applyNumberFormat="1" applyFont="1" applyFill="1"/>
    <xf numFmtId="37" fontId="1" fillId="0" borderId="0" xfId="0" applyNumberFormat="1" applyFont="1"/>
    <xf numFmtId="37" fontId="2" fillId="0" borderId="0" xfId="0" applyNumberFormat="1" applyFont="1"/>
    <xf numFmtId="37" fontId="1" fillId="0" borderId="0" xfId="0" applyNumberFormat="1" applyFont="1" applyFill="1"/>
    <xf numFmtId="37" fontId="2" fillId="0" borderId="0" xfId="0" applyNumberFormat="1" applyFont="1" applyFill="1"/>
    <xf numFmtId="37" fontId="1" fillId="2" borderId="0" xfId="0" applyNumberFormat="1" applyFont="1" applyFill="1" applyAlignment="1">
      <alignment wrapText="1"/>
    </xf>
    <xf numFmtId="0" fontId="1" fillId="0" borderId="0" xfId="0" applyFont="1"/>
  </cellXfs>
  <cellStyles count="6">
    <cellStyle name="Comma" xfId="1" builtinId="3"/>
    <cellStyle name="Normal" xfId="0" builtinId="0"/>
    <cellStyle name="Percent" xfId="2" builtinId="5"/>
    <cellStyle name="Style 26" xfId="3"/>
    <cellStyle name="Style 34" xfId="4"/>
    <cellStyle name="Style 3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Value of Minerals and Petroleum by Region</a:t>
            </a:r>
            <a:r>
              <a:rPr lang="en-AU" baseline="0"/>
              <a:t> </a:t>
            </a:r>
            <a:r>
              <a:rPr lang="en-AU"/>
              <a:t>2014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Total $114 billion</a:t>
            </a:r>
          </a:p>
        </c:rich>
      </c:tx>
      <c:layout>
        <c:manualLayout>
          <c:xMode val="edge"/>
          <c:yMode val="edge"/>
          <c:x val="0.12169339434664916"/>
          <c:y val="3.93013100436681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038881316588543"/>
          <c:y val="0.33406140248240057"/>
          <c:w val="0.26223115719792739"/>
          <c:h val="0.48352965394896574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0000F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80C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0C0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2.4253855522961606E-2"/>
                  <c:y val="-3.0028026157747229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1007745621637371E-2"/>
                  <c:y val="-4.2120568733317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3301902056485334E-2"/>
                  <c:y val="4.8290604906778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0211068278683679E-2"/>
                  <c:y val="1.329803497746172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6.6262567887938112E-4"/>
                  <c:y val="-3.7839474217971888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7.2590573403159983E-2"/>
                  <c:y val="-6.241971308137076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6.3368587996558812E-2"/>
                  <c:y val="-4.20425820474862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'Pie Graph'!$A$6:$A$13</c:f>
              <c:strCache>
                <c:ptCount val="8"/>
                <c:pt idx="0">
                  <c:v>Pilbara</c:v>
                </c:pt>
                <c:pt idx="1">
                  <c:v>State Offshore Petroleum</c:v>
                </c:pt>
                <c:pt idx="2">
                  <c:v>Commonwealth Offshore Petroleum</c:v>
                </c:pt>
                <c:pt idx="3">
                  <c:v>Peel</c:v>
                </c:pt>
                <c:pt idx="4">
                  <c:v>Mid West</c:v>
                </c:pt>
                <c:pt idx="5">
                  <c:v>Wheatbelt</c:v>
                </c:pt>
                <c:pt idx="6">
                  <c:v>Goldfields-Esperance</c:v>
                </c:pt>
                <c:pt idx="7">
                  <c:v>Other</c:v>
                </c:pt>
              </c:strCache>
            </c:strRef>
          </c:cat>
          <c:val>
            <c:numRef>
              <c:f>'Pie Graph'!$B$6:$B$13</c:f>
              <c:numCache>
                <c:formatCode>#,##0_);\(#,##0\)</c:formatCode>
                <c:ptCount val="8"/>
                <c:pt idx="0">
                  <c:v>64484673694</c:v>
                </c:pt>
                <c:pt idx="1">
                  <c:v>470489559</c:v>
                </c:pt>
                <c:pt idx="2">
                  <c:v>27021378293</c:v>
                </c:pt>
                <c:pt idx="3">
                  <c:v>5738937583</c:v>
                </c:pt>
                <c:pt idx="4">
                  <c:v>3009048845</c:v>
                </c:pt>
                <c:pt idx="5">
                  <c:v>2325953702</c:v>
                </c:pt>
                <c:pt idx="6">
                  <c:v>9352932633</c:v>
                </c:pt>
                <c:pt idx="7">
                  <c:v>1720278291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970280</xdr:colOff>
      <xdr:row>2</xdr:row>
      <xdr:rowOff>226060</xdr:rowOff>
    </xdr:to>
    <xdr:pic>
      <xdr:nvPicPr>
        <xdr:cNvPr id="2" name="Picture 3" descr="DMP_colour_logo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3464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10160</xdr:rowOff>
    </xdr:from>
    <xdr:to>
      <xdr:col>1</xdr:col>
      <xdr:colOff>781050</xdr:colOff>
      <xdr:row>2</xdr:row>
      <xdr:rowOff>236220</xdr:rowOff>
    </xdr:to>
    <xdr:pic>
      <xdr:nvPicPr>
        <xdr:cNvPr id="2" name="Picture 3" descr="DMP_colour_logo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10160"/>
          <a:ext cx="283464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14</xdr:row>
      <xdr:rowOff>83820</xdr:rowOff>
    </xdr:from>
    <xdr:to>
      <xdr:col>6</xdr:col>
      <xdr:colOff>388620</xdr:colOff>
      <xdr:row>35</xdr:row>
      <xdr:rowOff>53340</xdr:rowOff>
    </xdr:to>
    <xdr:graphicFrame macro="">
      <xdr:nvGraphicFramePr>
        <xdr:cNvPr id="31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0</xdr:row>
      <xdr:rowOff>0</xdr:rowOff>
    </xdr:from>
    <xdr:to>
      <xdr:col>2</xdr:col>
      <xdr:colOff>83820</xdr:colOff>
      <xdr:row>3</xdr:row>
      <xdr:rowOff>53340</xdr:rowOff>
    </xdr:to>
    <xdr:pic>
      <xdr:nvPicPr>
        <xdr:cNvPr id="3148" name="Picture 6" descr="DMP_colour_logo_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" y="0"/>
          <a:ext cx="3139440" cy="556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0.01232</cdr:x>
      <cdr:y>0.83304</cdr:y>
    </cdr:from>
    <cdr:to>
      <cdr:x>0.2179</cdr:x>
      <cdr:y>0.98475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890679"/>
          <a:ext cx="825299" cy="551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 DMP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7"/>
  <sheetViews>
    <sheetView showGridLines="0" tabSelected="1" zoomScaleNormal="100" workbookViewId="0"/>
  </sheetViews>
  <sheetFormatPr defaultRowHeight="12.75" x14ac:dyDescent="0.2"/>
  <cols>
    <col min="1" max="1" width="26.85546875" customWidth="1"/>
    <col min="2" max="2" width="17.7109375" bestFit="1" customWidth="1"/>
    <col min="3" max="3" width="10.28515625" customWidth="1"/>
    <col min="4" max="4" width="36.85546875" customWidth="1"/>
    <col min="5" max="5" width="12.7109375" bestFit="1" customWidth="1"/>
    <col min="6" max="6" width="15" bestFit="1" customWidth="1"/>
    <col min="7" max="7" width="14.7109375" bestFit="1" customWidth="1"/>
    <col min="8" max="8" width="17.7109375" bestFit="1" customWidth="1"/>
  </cols>
  <sheetData>
    <row r="3" spans="1:8" ht="30.6" customHeight="1" x14ac:dyDescent="0.2"/>
    <row r="4" spans="1:8" x14ac:dyDescent="0.2">
      <c r="A4" s="13" t="s">
        <v>71</v>
      </c>
    </row>
    <row r="5" spans="1:8" x14ac:dyDescent="0.2">
      <c r="A5" s="13"/>
    </row>
    <row r="6" spans="1:8" x14ac:dyDescent="0.2">
      <c r="A6" s="29" t="s">
        <v>0</v>
      </c>
      <c r="B6" s="42">
        <v>2014</v>
      </c>
      <c r="D6" s="18" t="s">
        <v>14</v>
      </c>
      <c r="E6" s="20"/>
    </row>
    <row r="7" spans="1:8" x14ac:dyDescent="0.2">
      <c r="A7" s="30" t="s">
        <v>2</v>
      </c>
      <c r="B7" s="53">
        <v>62281573864</v>
      </c>
      <c r="C7" s="3"/>
      <c r="D7" s="20" t="s">
        <v>46</v>
      </c>
      <c r="E7" s="57">
        <v>1369369929</v>
      </c>
    </row>
    <row r="8" spans="1:8" x14ac:dyDescent="0.2">
      <c r="A8" s="30" t="s">
        <v>49</v>
      </c>
      <c r="B8" s="54">
        <v>990573334</v>
      </c>
      <c r="C8" s="3"/>
      <c r="D8" s="20" t="s">
        <v>15</v>
      </c>
      <c r="E8" s="57">
        <v>275882929</v>
      </c>
    </row>
    <row r="9" spans="1:8" x14ac:dyDescent="0.2">
      <c r="A9" s="30" t="s">
        <v>50</v>
      </c>
      <c r="B9" s="54">
        <v>613368326</v>
      </c>
      <c r="C9" s="3"/>
      <c r="D9" s="20" t="s">
        <v>51</v>
      </c>
      <c r="E9" s="57">
        <v>511347328</v>
      </c>
      <c r="H9" s="4"/>
    </row>
    <row r="10" spans="1:8" x14ac:dyDescent="0.2">
      <c r="A10" s="30" t="s">
        <v>8</v>
      </c>
      <c r="B10" s="54">
        <v>388466010</v>
      </c>
      <c r="C10" s="3"/>
      <c r="D10" s="41" t="s">
        <v>80</v>
      </c>
      <c r="E10" s="57">
        <v>150414842</v>
      </c>
      <c r="H10" s="4"/>
    </row>
    <row r="11" spans="1:8" x14ac:dyDescent="0.2">
      <c r="A11" s="37" t="s">
        <v>17</v>
      </c>
      <c r="B11" s="54">
        <v>206613324</v>
      </c>
      <c r="C11" s="3"/>
      <c r="D11" s="41" t="s">
        <v>17</v>
      </c>
      <c r="E11" s="57">
        <f>E12-E7-E9-E10-E8</f>
        <v>18938674</v>
      </c>
      <c r="F11" s="14"/>
    </row>
    <row r="12" spans="1:8" x14ac:dyDescent="0.2">
      <c r="A12" s="30" t="s">
        <v>5</v>
      </c>
      <c r="B12" s="54">
        <f>B13-B7-B8-B9-B10-B11</f>
        <v>4078836</v>
      </c>
      <c r="C12" s="3"/>
      <c r="D12" s="18" t="s">
        <v>7</v>
      </c>
      <c r="E12" s="58">
        <v>2325953702</v>
      </c>
    </row>
    <row r="13" spans="1:8" x14ac:dyDescent="0.2">
      <c r="A13" s="29" t="s">
        <v>7</v>
      </c>
      <c r="B13" s="52">
        <v>64484673694</v>
      </c>
      <c r="C13" s="3"/>
      <c r="D13" s="18"/>
      <c r="E13" s="51"/>
    </row>
    <row r="14" spans="1:8" x14ac:dyDescent="0.2">
      <c r="A14" s="9"/>
      <c r="B14" s="23"/>
      <c r="C14" s="3"/>
      <c r="D14" s="18"/>
      <c r="E14" s="51"/>
    </row>
    <row r="15" spans="1:8" x14ac:dyDescent="0.2">
      <c r="A15" s="1" t="s">
        <v>52</v>
      </c>
      <c r="B15" s="23"/>
      <c r="C15" s="3"/>
      <c r="D15" s="19"/>
      <c r="E15" s="27"/>
      <c r="F15" s="4"/>
    </row>
    <row r="16" spans="1:8" x14ac:dyDescent="0.2">
      <c r="A16" s="12" t="s">
        <v>3</v>
      </c>
      <c r="B16" s="55">
        <v>9579925176</v>
      </c>
      <c r="C16" s="3"/>
      <c r="D16" s="29" t="s">
        <v>1</v>
      </c>
      <c r="E16" s="33"/>
    </row>
    <row r="17" spans="1:9" x14ac:dyDescent="0.2">
      <c r="A17" s="12" t="s">
        <v>4</v>
      </c>
      <c r="B17" s="55">
        <v>15639833542</v>
      </c>
      <c r="C17" s="3"/>
      <c r="D17" s="30" t="s">
        <v>2</v>
      </c>
      <c r="E17" s="54">
        <v>411149439</v>
      </c>
    </row>
    <row r="18" spans="1:9" x14ac:dyDescent="0.2">
      <c r="A18" s="12" t="s">
        <v>6</v>
      </c>
      <c r="B18" s="55">
        <v>1740465880</v>
      </c>
      <c r="C18" s="3"/>
      <c r="D18" s="30" t="s">
        <v>61</v>
      </c>
      <c r="E18" s="54">
        <v>395867084</v>
      </c>
      <c r="F18" s="4"/>
    </row>
    <row r="19" spans="1:9" x14ac:dyDescent="0.2">
      <c r="A19" s="12" t="s">
        <v>9</v>
      </c>
      <c r="B19" s="55">
        <v>531643254</v>
      </c>
      <c r="C19" s="3"/>
      <c r="D19" s="37" t="s">
        <v>85</v>
      </c>
      <c r="E19" s="54">
        <v>219281817</v>
      </c>
      <c r="H19" s="15"/>
    </row>
    <row r="20" spans="1:9" x14ac:dyDescent="0.2">
      <c r="A20" s="1" t="s">
        <v>7</v>
      </c>
      <c r="B20" s="56">
        <v>27491867852</v>
      </c>
      <c r="C20" s="3"/>
      <c r="D20" s="37" t="s">
        <v>17</v>
      </c>
      <c r="E20" s="54">
        <v>9584317</v>
      </c>
      <c r="H20" s="4"/>
    </row>
    <row r="21" spans="1:9" x14ac:dyDescent="0.2">
      <c r="A21" s="3"/>
      <c r="B21" s="25"/>
      <c r="C21" s="3"/>
      <c r="D21" s="37" t="s">
        <v>86</v>
      </c>
      <c r="E21" s="54">
        <v>1160242</v>
      </c>
      <c r="G21" s="4"/>
      <c r="H21" s="28"/>
    </row>
    <row r="22" spans="1:9" x14ac:dyDescent="0.2">
      <c r="A22" s="29" t="s">
        <v>59</v>
      </c>
      <c r="B22" s="31"/>
      <c r="C22" s="3"/>
      <c r="D22" s="29" t="s">
        <v>7</v>
      </c>
      <c r="E22" s="52">
        <v>1037042899</v>
      </c>
      <c r="H22" s="28"/>
    </row>
    <row r="23" spans="1:9" x14ac:dyDescent="0.2">
      <c r="A23" s="30" t="s">
        <v>11</v>
      </c>
      <c r="B23" s="54">
        <v>5800228873</v>
      </c>
      <c r="C23" s="3"/>
      <c r="D23" s="29"/>
      <c r="E23" s="50"/>
      <c r="H23" s="28"/>
      <c r="I23" s="12"/>
    </row>
    <row r="24" spans="1:9" x14ac:dyDescent="0.2">
      <c r="A24" s="30" t="s">
        <v>55</v>
      </c>
      <c r="B24" s="54">
        <v>2981548971</v>
      </c>
      <c r="C24" s="3"/>
      <c r="D24" s="18"/>
      <c r="E24" s="51"/>
      <c r="H24" s="28"/>
    </row>
    <row r="25" spans="1:9" x14ac:dyDescent="0.2">
      <c r="A25" s="30" t="s">
        <v>16</v>
      </c>
      <c r="B25" s="54">
        <v>182413207</v>
      </c>
      <c r="C25" s="3"/>
      <c r="D25" s="3"/>
      <c r="E25" s="25"/>
    </row>
    <row r="26" spans="1:9" x14ac:dyDescent="0.2">
      <c r="A26" s="30" t="s">
        <v>47</v>
      </c>
      <c r="B26" s="54">
        <v>186729381</v>
      </c>
      <c r="C26" s="3"/>
      <c r="D26" s="18" t="s">
        <v>10</v>
      </c>
      <c r="E26" s="26"/>
    </row>
    <row r="27" spans="1:9" x14ac:dyDescent="0.2">
      <c r="A27" s="37" t="s">
        <v>72</v>
      </c>
      <c r="B27" s="54">
        <v>174284242</v>
      </c>
      <c r="C27" s="3"/>
      <c r="D27" s="20" t="s">
        <v>13</v>
      </c>
      <c r="E27" s="57">
        <v>268144198</v>
      </c>
      <c r="G27" s="4"/>
    </row>
    <row r="28" spans="1:9" x14ac:dyDescent="0.2">
      <c r="A28" s="30" t="s">
        <v>48</v>
      </c>
      <c r="B28" s="54">
        <v>16428067</v>
      </c>
      <c r="C28" s="3"/>
      <c r="D28" s="41" t="s">
        <v>73</v>
      </c>
      <c r="E28" s="57">
        <v>166771545</v>
      </c>
    </row>
    <row r="29" spans="1:9" x14ac:dyDescent="0.2">
      <c r="A29" s="30" t="s">
        <v>17</v>
      </c>
      <c r="B29" s="54">
        <v>11290392</v>
      </c>
      <c r="C29" s="3"/>
      <c r="D29" s="20" t="s">
        <v>12</v>
      </c>
      <c r="E29" s="57">
        <v>1674249</v>
      </c>
    </row>
    <row r="30" spans="1:9" x14ac:dyDescent="0.2">
      <c r="A30" s="30" t="s">
        <v>5</v>
      </c>
      <c r="B30" s="54">
        <v>9500</v>
      </c>
      <c r="C30" s="3"/>
      <c r="D30" s="18" t="s">
        <v>7</v>
      </c>
      <c r="E30" s="58">
        <f>SUM(E27:E29)</f>
        <v>436589992</v>
      </c>
      <c r="F30" s="15"/>
    </row>
    <row r="31" spans="1:9" x14ac:dyDescent="0.2">
      <c r="A31" s="29" t="s">
        <v>7</v>
      </c>
      <c r="B31" s="52">
        <v>9352932633</v>
      </c>
      <c r="C31" s="3"/>
      <c r="D31" s="18"/>
      <c r="E31" s="51"/>
    </row>
    <row r="32" spans="1:9" x14ac:dyDescent="0.2">
      <c r="A32" s="3"/>
      <c r="B32" s="25"/>
      <c r="C32" s="3"/>
      <c r="D32" s="18"/>
      <c r="E32" s="51"/>
    </row>
    <row r="33" spans="1:8" x14ac:dyDescent="0.2">
      <c r="A33" s="1" t="s">
        <v>21</v>
      </c>
      <c r="B33" s="25"/>
      <c r="C33" s="3"/>
      <c r="D33" s="19"/>
      <c r="E33" s="27"/>
    </row>
    <row r="34" spans="1:8" x14ac:dyDescent="0.2">
      <c r="A34" s="12" t="s">
        <v>66</v>
      </c>
      <c r="B34" s="55">
        <v>4559599538</v>
      </c>
      <c r="C34" s="3"/>
      <c r="D34" s="29" t="s">
        <v>18</v>
      </c>
      <c r="E34" s="32"/>
    </row>
    <row r="35" spans="1:8" x14ac:dyDescent="0.2">
      <c r="A35" s="12" t="s">
        <v>67</v>
      </c>
      <c r="B35" s="55">
        <v>1179338045</v>
      </c>
      <c r="C35" s="3"/>
      <c r="D35" s="30" t="s">
        <v>19</v>
      </c>
      <c r="E35" s="54">
        <v>141754902</v>
      </c>
    </row>
    <row r="36" spans="1:8" x14ac:dyDescent="0.2">
      <c r="A36" s="13" t="s">
        <v>7</v>
      </c>
      <c r="B36" s="56">
        <f>B34+B35</f>
        <v>5738937583</v>
      </c>
      <c r="C36" s="3"/>
      <c r="D36" s="30" t="s">
        <v>20</v>
      </c>
      <c r="E36" s="54">
        <v>5268084</v>
      </c>
    </row>
    <row r="37" spans="1:8" s="5" customFormat="1" x14ac:dyDescent="0.2">
      <c r="A37" s="12"/>
      <c r="B37" s="23"/>
      <c r="C37" s="10"/>
      <c r="D37" s="37" t="s">
        <v>17</v>
      </c>
      <c r="E37" s="54">
        <v>516073</v>
      </c>
    </row>
    <row r="38" spans="1:8" x14ac:dyDescent="0.2">
      <c r="A38" s="29" t="s">
        <v>22</v>
      </c>
      <c r="B38" s="32"/>
      <c r="C38" s="3"/>
      <c r="D38" s="29" t="s">
        <v>7</v>
      </c>
      <c r="E38" s="52">
        <f>SUM(E35:E37)</f>
        <v>147539059</v>
      </c>
    </row>
    <row r="39" spans="1:8" x14ac:dyDescent="0.2">
      <c r="A39" s="30" t="s">
        <v>46</v>
      </c>
      <c r="B39" s="54">
        <v>995164620</v>
      </c>
      <c r="C39" s="3"/>
      <c r="D39" s="29"/>
      <c r="E39" s="50"/>
    </row>
    <row r="40" spans="1:8" x14ac:dyDescent="0.2">
      <c r="A40" s="30" t="s">
        <v>60</v>
      </c>
      <c r="B40" s="54">
        <v>983855144</v>
      </c>
      <c r="C40" s="3"/>
      <c r="D40" s="18"/>
      <c r="E40" s="51"/>
    </row>
    <row r="41" spans="1:8" x14ac:dyDescent="0.2">
      <c r="A41" s="30" t="s">
        <v>11</v>
      </c>
      <c r="B41" s="54">
        <v>819059943</v>
      </c>
      <c r="C41" s="3"/>
      <c r="D41" s="3"/>
      <c r="E41" s="25"/>
    </row>
    <row r="42" spans="1:8" s="5" customFormat="1" ht="12.75" customHeight="1" x14ac:dyDescent="0.2">
      <c r="A42" s="47" t="s">
        <v>12</v>
      </c>
      <c r="B42" s="59">
        <v>107835125</v>
      </c>
      <c r="C42" s="10"/>
      <c r="D42" s="18" t="s">
        <v>23</v>
      </c>
      <c r="E42" s="27"/>
      <c r="H42" s="6"/>
    </row>
    <row r="43" spans="1:8" x14ac:dyDescent="0.2">
      <c r="A43" s="37" t="s">
        <v>87</v>
      </c>
      <c r="B43" s="54">
        <v>44517889</v>
      </c>
      <c r="C43" s="3"/>
      <c r="D43" s="49" t="s">
        <v>78</v>
      </c>
      <c r="E43" s="27"/>
      <c r="H43" s="4"/>
    </row>
    <row r="44" spans="1:8" x14ac:dyDescent="0.2">
      <c r="A44" s="37" t="s">
        <v>90</v>
      </c>
      <c r="B44" s="54">
        <v>36660075</v>
      </c>
      <c r="C44" s="3"/>
      <c r="D44" s="22" t="s">
        <v>24</v>
      </c>
      <c r="E44" s="58">
        <v>93303554</v>
      </c>
    </row>
    <row r="45" spans="1:8" x14ac:dyDescent="0.2">
      <c r="A45" s="37" t="s">
        <v>88</v>
      </c>
      <c r="B45" s="54">
        <v>15740248</v>
      </c>
      <c r="C45" s="3"/>
      <c r="D45" s="22"/>
      <c r="E45" s="51"/>
      <c r="H45" s="4"/>
    </row>
    <row r="46" spans="1:8" x14ac:dyDescent="0.2">
      <c r="A46" s="37" t="s">
        <v>48</v>
      </c>
      <c r="B46" s="54">
        <v>4671420</v>
      </c>
      <c r="C46" s="60"/>
      <c r="D46" s="19"/>
      <c r="E46" s="27"/>
    </row>
    <row r="47" spans="1:8" x14ac:dyDescent="0.2">
      <c r="A47" s="37" t="s">
        <v>89</v>
      </c>
      <c r="B47" s="54">
        <v>778870</v>
      </c>
      <c r="D47" s="34" t="s">
        <v>25</v>
      </c>
      <c r="E47" s="35"/>
    </row>
    <row r="48" spans="1:8" x14ac:dyDescent="0.2">
      <c r="A48" s="30" t="s">
        <v>3</v>
      </c>
      <c r="B48" s="54">
        <v>485837</v>
      </c>
      <c r="D48" s="37" t="s">
        <v>77</v>
      </c>
      <c r="E48" s="52">
        <v>5802788</v>
      </c>
    </row>
    <row r="49" spans="1:7" x14ac:dyDescent="0.2">
      <c r="A49" s="37" t="s">
        <v>17</v>
      </c>
      <c r="B49" s="54">
        <v>279674</v>
      </c>
      <c r="D49" s="36"/>
      <c r="E49" s="36"/>
      <c r="G49" s="4"/>
    </row>
    <row r="50" spans="1:7" x14ac:dyDescent="0.2">
      <c r="A50" s="29" t="s">
        <v>7</v>
      </c>
      <c r="B50" s="52">
        <f>SUM(B39:B49)</f>
        <v>3009048845</v>
      </c>
      <c r="D50" s="19"/>
      <c r="E50" s="19"/>
      <c r="G50" s="4"/>
    </row>
    <row r="51" spans="1:7" x14ac:dyDescent="0.2">
      <c r="D51" s="3"/>
      <c r="E51" s="48"/>
      <c r="G51" s="4"/>
    </row>
    <row r="52" spans="1:7" x14ac:dyDescent="0.2">
      <c r="D52" s="10"/>
      <c r="E52" s="43"/>
    </row>
    <row r="53" spans="1:7" x14ac:dyDescent="0.2">
      <c r="D53" s="3"/>
      <c r="E53" s="43"/>
    </row>
    <row r="54" spans="1:7" x14ac:dyDescent="0.2">
      <c r="B54" s="28"/>
      <c r="D54" s="3"/>
      <c r="E54" s="44"/>
    </row>
    <row r="55" spans="1:7" x14ac:dyDescent="0.2">
      <c r="B55" s="15"/>
      <c r="E55" s="4"/>
    </row>
    <row r="56" spans="1:7" x14ac:dyDescent="0.2">
      <c r="B56" s="4"/>
      <c r="E56" s="4"/>
    </row>
    <row r="57" spans="1:7" x14ac:dyDescent="0.2">
      <c r="B57" s="4"/>
    </row>
  </sheetData>
  <sortState ref="A39:B49">
    <sortCondition descending="1" ref="B39:B49"/>
  </sortState>
  <phoneticPr fontId="3" type="noConversion"/>
  <pageMargins left="0.75" right="0.75" top="1" bottom="1" header="0.5" footer="0.5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42"/>
  <sheetViews>
    <sheetView showGridLines="0" zoomScaleNormal="100" workbookViewId="0"/>
  </sheetViews>
  <sheetFormatPr defaultRowHeight="12.75" x14ac:dyDescent="0.2"/>
  <cols>
    <col min="1" max="1" width="30.28515625" customWidth="1"/>
    <col min="2" max="2" width="13.85546875" bestFit="1" customWidth="1"/>
    <col min="3" max="3" width="4.5703125" customWidth="1"/>
    <col min="4" max="4" width="37.28515625" bestFit="1" customWidth="1"/>
    <col min="5" max="5" width="12.7109375" bestFit="1" customWidth="1"/>
    <col min="7" max="7" width="12.7109375" bestFit="1" customWidth="1"/>
  </cols>
  <sheetData>
    <row r="3" spans="1:8" ht="32.450000000000003" customHeight="1" x14ac:dyDescent="0.2"/>
    <row r="4" spans="1:8" x14ac:dyDescent="0.2">
      <c r="A4" s="13" t="s">
        <v>70</v>
      </c>
    </row>
    <row r="5" spans="1:8" ht="19.899999999999999" customHeight="1" x14ac:dyDescent="0.2">
      <c r="A5" s="13"/>
    </row>
    <row r="6" spans="1:8" x14ac:dyDescent="0.2">
      <c r="A6" s="29" t="s">
        <v>0</v>
      </c>
      <c r="B6" s="42">
        <v>2014</v>
      </c>
      <c r="D6" s="16" t="s">
        <v>14</v>
      </c>
      <c r="E6" s="17"/>
    </row>
    <row r="7" spans="1:8" x14ac:dyDescent="0.2">
      <c r="A7" s="37" t="s">
        <v>27</v>
      </c>
      <c r="B7" s="54">
        <v>32840707654</v>
      </c>
      <c r="C7" s="2"/>
      <c r="D7" s="17" t="s">
        <v>36</v>
      </c>
      <c r="E7" s="57">
        <v>1379337473</v>
      </c>
    </row>
    <row r="8" spans="1:8" x14ac:dyDescent="0.2">
      <c r="A8" s="37" t="s">
        <v>29</v>
      </c>
      <c r="B8" s="53">
        <v>30769777980</v>
      </c>
      <c r="C8" s="2"/>
      <c r="D8" s="41" t="s">
        <v>96</v>
      </c>
      <c r="E8" s="57">
        <v>501475441</v>
      </c>
    </row>
    <row r="9" spans="1:8" x14ac:dyDescent="0.2">
      <c r="A9" s="30" t="s">
        <v>63</v>
      </c>
      <c r="B9" s="54">
        <v>701993894</v>
      </c>
      <c r="C9" s="2"/>
      <c r="D9" s="20" t="s">
        <v>37</v>
      </c>
      <c r="E9" s="57">
        <v>272354167</v>
      </c>
    </row>
    <row r="10" spans="1:8" x14ac:dyDescent="0.2">
      <c r="A10" s="30" t="s">
        <v>62</v>
      </c>
      <c r="B10" s="54">
        <v>172194166</v>
      </c>
      <c r="C10" s="2"/>
      <c r="D10" s="20" t="s">
        <v>65</v>
      </c>
      <c r="E10" s="57">
        <v>131624674</v>
      </c>
    </row>
    <row r="11" spans="1:8" x14ac:dyDescent="0.2">
      <c r="A11" s="38" t="s">
        <v>7</v>
      </c>
      <c r="B11" s="52">
        <f>'Regions by Commodity'!B13</f>
        <v>64484673694</v>
      </c>
      <c r="C11" s="2"/>
      <c r="D11" s="20" t="s">
        <v>69</v>
      </c>
      <c r="E11" s="57">
        <v>32552609</v>
      </c>
    </row>
    <row r="12" spans="1:8" x14ac:dyDescent="0.2">
      <c r="A12" s="11"/>
      <c r="B12" s="23"/>
      <c r="C12" s="2"/>
      <c r="D12" s="20" t="s">
        <v>68</v>
      </c>
      <c r="E12" s="57">
        <v>6282209</v>
      </c>
    </row>
    <row r="13" spans="1:8" x14ac:dyDescent="0.2">
      <c r="A13" s="13" t="s">
        <v>52</v>
      </c>
      <c r="B13" s="56">
        <f>'Regions by Commodity'!B20</f>
        <v>27491867852</v>
      </c>
      <c r="C13" s="2"/>
      <c r="D13" s="41" t="s">
        <v>95</v>
      </c>
      <c r="E13" s="57">
        <v>1825919</v>
      </c>
    </row>
    <row r="14" spans="1:8" x14ac:dyDescent="0.2">
      <c r="A14" s="2"/>
      <c r="B14" s="25"/>
      <c r="C14" s="2"/>
      <c r="D14" s="41" t="s">
        <v>79</v>
      </c>
      <c r="E14" s="57">
        <v>501210</v>
      </c>
      <c r="G14" s="4"/>
      <c r="H14" s="4"/>
    </row>
    <row r="15" spans="1:8" x14ac:dyDescent="0.2">
      <c r="A15" s="29" t="s">
        <v>59</v>
      </c>
      <c r="B15" s="31"/>
      <c r="C15" s="2"/>
      <c r="D15" s="16" t="s">
        <v>7</v>
      </c>
      <c r="E15" s="58">
        <f>'Regions by Commodity'!E12</f>
        <v>2325953702</v>
      </c>
    </row>
    <row r="16" spans="1:8" x14ac:dyDescent="0.2">
      <c r="A16" s="37" t="s">
        <v>32</v>
      </c>
      <c r="B16" s="54">
        <v>2566329441</v>
      </c>
      <c r="C16" s="2"/>
      <c r="D16" s="2"/>
      <c r="E16" s="25"/>
      <c r="G16" s="4"/>
    </row>
    <row r="17" spans="1:5" x14ac:dyDescent="0.2">
      <c r="A17" s="37" t="s">
        <v>34</v>
      </c>
      <c r="B17" s="54">
        <v>2407519630</v>
      </c>
      <c r="C17" s="2"/>
      <c r="D17" s="38" t="s">
        <v>1</v>
      </c>
      <c r="E17" s="33"/>
    </row>
    <row r="18" spans="1:5" x14ac:dyDescent="0.2">
      <c r="A18" s="37" t="s">
        <v>33</v>
      </c>
      <c r="B18" s="54">
        <v>1487241934</v>
      </c>
      <c r="C18" s="2"/>
      <c r="D18" s="30" t="s">
        <v>30</v>
      </c>
      <c r="E18" s="54">
        <v>407256735</v>
      </c>
    </row>
    <row r="19" spans="1:5" x14ac:dyDescent="0.2">
      <c r="A19" s="37" t="s">
        <v>35</v>
      </c>
      <c r="B19" s="54">
        <v>1872326668</v>
      </c>
      <c r="C19" s="2"/>
      <c r="D19" s="30" t="s">
        <v>28</v>
      </c>
      <c r="E19" s="54">
        <v>404332018</v>
      </c>
    </row>
    <row r="20" spans="1:5" x14ac:dyDescent="0.2">
      <c r="A20" s="37" t="s">
        <v>91</v>
      </c>
      <c r="B20" s="54">
        <v>800345200</v>
      </c>
      <c r="C20" s="2"/>
      <c r="D20" s="30" t="s">
        <v>26</v>
      </c>
      <c r="E20" s="54">
        <v>220442059</v>
      </c>
    </row>
    <row r="21" spans="1:5" x14ac:dyDescent="0.2">
      <c r="A21" s="37" t="s">
        <v>74</v>
      </c>
      <c r="B21" s="54">
        <v>219169761</v>
      </c>
      <c r="C21" s="2"/>
      <c r="D21" s="30" t="s">
        <v>31</v>
      </c>
      <c r="E21" s="54">
        <v>5012087</v>
      </c>
    </row>
    <row r="22" spans="1:5" x14ac:dyDescent="0.2">
      <c r="A22" s="38" t="s">
        <v>7</v>
      </c>
      <c r="B22" s="52">
        <f>'Regions by Commodity'!B31</f>
        <v>9352932633</v>
      </c>
      <c r="C22" s="2"/>
      <c r="D22" s="29" t="s">
        <v>7</v>
      </c>
      <c r="E22" s="52">
        <f>'Regions by Commodity'!E22</f>
        <v>1037042899</v>
      </c>
    </row>
    <row r="23" spans="1:5" x14ac:dyDescent="0.2">
      <c r="A23" s="2"/>
      <c r="B23" s="25"/>
      <c r="C23" s="2"/>
      <c r="D23" s="2"/>
      <c r="E23" s="24"/>
    </row>
    <row r="24" spans="1:5" x14ac:dyDescent="0.2">
      <c r="A24" s="13" t="s">
        <v>21</v>
      </c>
      <c r="B24" s="25"/>
      <c r="C24" s="2"/>
      <c r="D24" s="16" t="s">
        <v>10</v>
      </c>
      <c r="E24" s="26"/>
    </row>
    <row r="25" spans="1:5" x14ac:dyDescent="0.2">
      <c r="A25" s="60" t="s">
        <v>92</v>
      </c>
      <c r="B25" s="56">
        <f>'Regions by Commodity'!B36</f>
        <v>5738937583</v>
      </c>
      <c r="C25" s="2"/>
      <c r="D25" s="41" t="s">
        <v>97</v>
      </c>
      <c r="E25" s="57">
        <v>437766881</v>
      </c>
    </row>
    <row r="26" spans="1:5" x14ac:dyDescent="0.2">
      <c r="A26" s="2"/>
      <c r="B26" s="24"/>
      <c r="C26" s="2"/>
      <c r="D26" s="41" t="s">
        <v>83</v>
      </c>
      <c r="E26" s="57">
        <v>1823111</v>
      </c>
    </row>
    <row r="27" spans="1:5" x14ac:dyDescent="0.2">
      <c r="A27" s="38" t="s">
        <v>22</v>
      </c>
      <c r="B27" s="33"/>
      <c r="C27" s="2"/>
      <c r="D27" s="16" t="s">
        <v>7</v>
      </c>
      <c r="E27" s="58">
        <f>'Regions by Commodity'!E30</f>
        <v>436589992</v>
      </c>
    </row>
    <row r="28" spans="1:5" x14ac:dyDescent="0.2">
      <c r="A28" s="30" t="s">
        <v>64</v>
      </c>
      <c r="B28" s="54">
        <v>915102136</v>
      </c>
      <c r="C28" s="2"/>
      <c r="D28" s="2"/>
      <c r="E28" s="25"/>
    </row>
    <row r="29" spans="1:5" x14ac:dyDescent="0.2">
      <c r="A29" s="37" t="s">
        <v>94</v>
      </c>
      <c r="B29" s="54">
        <v>663647444</v>
      </c>
      <c r="C29" s="2"/>
      <c r="D29" s="38" t="s">
        <v>18</v>
      </c>
      <c r="E29" s="32"/>
    </row>
    <row r="30" spans="1:5" x14ac:dyDescent="0.2">
      <c r="A30" s="39" t="s">
        <v>39</v>
      </c>
      <c r="B30" s="54">
        <v>544275165</v>
      </c>
      <c r="C30" s="2"/>
      <c r="D30" s="39" t="s">
        <v>38</v>
      </c>
      <c r="E30" s="54">
        <v>103150163</v>
      </c>
    </row>
    <row r="31" spans="1:5" x14ac:dyDescent="0.2">
      <c r="A31" s="37" t="s">
        <v>76</v>
      </c>
      <c r="B31" s="54">
        <v>493406997</v>
      </c>
      <c r="C31" s="2"/>
      <c r="D31" s="37" t="s">
        <v>75</v>
      </c>
      <c r="E31" s="54">
        <v>44388896</v>
      </c>
    </row>
    <row r="32" spans="1:5" x14ac:dyDescent="0.2">
      <c r="A32" s="37" t="s">
        <v>57</v>
      </c>
      <c r="B32" s="54">
        <v>195899196</v>
      </c>
      <c r="C32" s="2"/>
      <c r="D32" s="38" t="s">
        <v>7</v>
      </c>
      <c r="E32" s="52">
        <f>'Regions by Commodity'!E38</f>
        <v>147539059</v>
      </c>
    </row>
    <row r="33" spans="1:5" x14ac:dyDescent="0.2">
      <c r="A33" s="37" t="s">
        <v>81</v>
      </c>
      <c r="B33" s="54">
        <v>118153778</v>
      </c>
      <c r="C33" s="2"/>
      <c r="D33" s="2"/>
      <c r="E33" s="25"/>
    </row>
    <row r="34" spans="1:5" x14ac:dyDescent="0.2">
      <c r="A34" s="37" t="s">
        <v>82</v>
      </c>
      <c r="B34" s="54">
        <v>43205096</v>
      </c>
      <c r="C34" s="2"/>
      <c r="D34" s="16" t="s">
        <v>23</v>
      </c>
      <c r="E34" s="27"/>
    </row>
    <row r="35" spans="1:5" x14ac:dyDescent="0.2">
      <c r="A35" s="37" t="s">
        <v>93</v>
      </c>
      <c r="B35" s="54">
        <v>35359033</v>
      </c>
      <c r="C35" s="2"/>
      <c r="D35" s="49" t="s">
        <v>98</v>
      </c>
      <c r="E35" s="57">
        <v>27902871</v>
      </c>
    </row>
    <row r="36" spans="1:5" x14ac:dyDescent="0.2">
      <c r="A36" s="38" t="s">
        <v>7</v>
      </c>
      <c r="B36" s="52">
        <f>'Regions by Commodity'!B50</f>
        <v>3009048845</v>
      </c>
      <c r="C36" s="2"/>
      <c r="D36" s="49" t="s">
        <v>99</v>
      </c>
      <c r="E36" s="57">
        <v>20456180</v>
      </c>
    </row>
    <row r="37" spans="1:5" x14ac:dyDescent="0.2">
      <c r="C37" s="2"/>
      <c r="D37" s="21" t="s">
        <v>40</v>
      </c>
      <c r="E37" s="57">
        <v>44944503</v>
      </c>
    </row>
    <row r="38" spans="1:5" x14ac:dyDescent="0.2">
      <c r="B38" s="4"/>
      <c r="C38" s="2"/>
      <c r="D38" s="16" t="s">
        <v>7</v>
      </c>
      <c r="E38" s="58">
        <f>'Regions by Commodity'!E44</f>
        <v>93303554</v>
      </c>
    </row>
    <row r="39" spans="1:5" x14ac:dyDescent="0.2">
      <c r="B39" s="15"/>
      <c r="C39" s="2"/>
      <c r="D39" s="2"/>
      <c r="E39" s="25"/>
    </row>
    <row r="40" spans="1:5" x14ac:dyDescent="0.2">
      <c r="B40" s="4"/>
      <c r="C40" s="2"/>
      <c r="D40" s="38" t="s">
        <v>25</v>
      </c>
      <c r="E40" s="32"/>
    </row>
    <row r="41" spans="1:5" x14ac:dyDescent="0.2">
      <c r="B41" s="4"/>
      <c r="C41" s="2"/>
      <c r="D41" s="39" t="s">
        <v>56</v>
      </c>
      <c r="E41" s="52">
        <f>'Regions by Commodity'!E48</f>
        <v>5802788</v>
      </c>
    </row>
    <row r="42" spans="1:5" x14ac:dyDescent="0.2">
      <c r="B42" s="4"/>
      <c r="C42" s="2"/>
      <c r="D42" s="40"/>
      <c r="E42" s="40"/>
    </row>
  </sheetData>
  <sortState ref="D8:E14">
    <sortCondition descending="1" ref="E8:E14"/>
  </sortState>
  <phoneticPr fontId="3" type="noConversion"/>
  <pageMargins left="0.75" right="0.75" top="1" bottom="1" header="0.5" footer="0.5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9"/>
  <sheetViews>
    <sheetView showGridLines="0" zoomScaleNormal="100" workbookViewId="0"/>
  </sheetViews>
  <sheetFormatPr defaultRowHeight="12.75" x14ac:dyDescent="0.2"/>
  <cols>
    <col min="1" max="1" width="34" customWidth="1"/>
    <col min="2" max="2" width="16" bestFit="1" customWidth="1"/>
    <col min="3" max="3" width="9" bestFit="1" customWidth="1"/>
    <col min="7" max="7" width="17.7109375" bestFit="1" customWidth="1"/>
  </cols>
  <sheetData>
    <row r="5" spans="1:8" x14ac:dyDescent="0.2">
      <c r="A5" s="1" t="s">
        <v>45</v>
      </c>
      <c r="B5" s="45" t="s">
        <v>84</v>
      </c>
    </row>
    <row r="6" spans="1:8" x14ac:dyDescent="0.2">
      <c r="A6" t="s">
        <v>41</v>
      </c>
      <c r="B6" s="55">
        <f>'Regions by Commodity'!B13</f>
        <v>64484673694</v>
      </c>
      <c r="C6" s="46">
        <f t="shared" ref="C6:C13" si="0">B6/$B$14</f>
        <v>0.56504194900192006</v>
      </c>
      <c r="G6" s="8"/>
      <c r="H6" s="7"/>
    </row>
    <row r="7" spans="1:8" x14ac:dyDescent="0.2">
      <c r="A7" t="s">
        <v>54</v>
      </c>
      <c r="B7" s="55">
        <v>470489559</v>
      </c>
      <c r="C7" s="46">
        <f t="shared" si="0"/>
        <v>4.1226282490617553E-3</v>
      </c>
      <c r="G7" s="8"/>
      <c r="H7" s="7"/>
    </row>
    <row r="8" spans="1:8" x14ac:dyDescent="0.2">
      <c r="A8" t="s">
        <v>53</v>
      </c>
      <c r="B8" s="55">
        <f>'Regions by Commodity'!B20-'Pie Graph'!B7</f>
        <v>27021378293</v>
      </c>
      <c r="C8" s="46">
        <f t="shared" si="0"/>
        <v>0.23677273033662774</v>
      </c>
      <c r="G8" s="8"/>
      <c r="H8" s="7"/>
    </row>
    <row r="9" spans="1:8" x14ac:dyDescent="0.2">
      <c r="A9" t="s">
        <v>44</v>
      </c>
      <c r="B9" s="55">
        <f>'Regions by Commodity'!B36</f>
        <v>5738937583</v>
      </c>
      <c r="C9" s="46">
        <f t="shared" si="0"/>
        <v>5.0286995208915983E-2</v>
      </c>
      <c r="G9" s="8"/>
      <c r="H9" s="7"/>
    </row>
    <row r="10" spans="1:8" x14ac:dyDescent="0.2">
      <c r="A10" t="s">
        <v>42</v>
      </c>
      <c r="B10" s="55">
        <f>'Regions by Commodity'!B50</f>
        <v>3009048845</v>
      </c>
      <c r="C10" s="46">
        <f t="shared" si="0"/>
        <v>2.6366556991339413E-2</v>
      </c>
      <c r="G10" s="8"/>
      <c r="H10" s="7"/>
    </row>
    <row r="11" spans="1:8" x14ac:dyDescent="0.2">
      <c r="A11" t="s">
        <v>58</v>
      </c>
      <c r="B11" s="55">
        <f>'Regions by Commodity'!E12</f>
        <v>2325953702</v>
      </c>
      <c r="C11" s="46">
        <f t="shared" si="0"/>
        <v>2.0380988811432833E-2</v>
      </c>
      <c r="G11" s="8"/>
      <c r="H11" s="7"/>
    </row>
    <row r="12" spans="1:8" x14ac:dyDescent="0.2">
      <c r="A12" t="s">
        <v>43</v>
      </c>
      <c r="B12" s="55">
        <f>'Regions by Commodity'!B31</f>
        <v>9352932633</v>
      </c>
      <c r="C12" s="46">
        <f t="shared" si="0"/>
        <v>8.1954346375574597E-2</v>
      </c>
      <c r="G12" s="8"/>
      <c r="H12" s="7"/>
    </row>
    <row r="13" spans="1:8" x14ac:dyDescent="0.2">
      <c r="A13" t="s">
        <v>5</v>
      </c>
      <c r="B13" s="55">
        <f>B14-SUM(B6:B12)</f>
        <v>1720278291</v>
      </c>
      <c r="C13" s="46">
        <f t="shared" si="0"/>
        <v>1.5073805025127621E-2</v>
      </c>
      <c r="G13" s="8"/>
      <c r="H13" s="7"/>
    </row>
    <row r="14" spans="1:8" x14ac:dyDescent="0.2">
      <c r="A14" s="1" t="s">
        <v>7</v>
      </c>
      <c r="B14" s="56">
        <v>114123692600</v>
      </c>
      <c r="G14" s="8"/>
    </row>
    <row r="19" spans="2:2" x14ac:dyDescent="0.2">
      <c r="B19" s="4"/>
    </row>
  </sheetData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Regions by Commodity</vt:lpstr>
      <vt:lpstr>Regions by LGA</vt:lpstr>
      <vt:lpstr>Pie Graph</vt:lpstr>
      <vt:lpstr>'Pie Graph'!Print_Area</vt:lpstr>
      <vt:lpstr>'Regions by Commodity'!Print_Area</vt:lpstr>
      <vt:lpstr>'Regions by LGA'!Print_Area</vt:lpstr>
    </vt:vector>
  </TitlesOfParts>
  <Company>Department of Industry and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GREGORY</dc:creator>
  <cp:lastModifiedBy>GREGORY, Jill</cp:lastModifiedBy>
  <cp:lastPrinted>2015-03-31T05:05:27Z</cp:lastPrinted>
  <dcterms:created xsi:type="dcterms:W3CDTF">2007-08-16T02:56:46Z</dcterms:created>
  <dcterms:modified xsi:type="dcterms:W3CDTF">2015-03-31T05:59:10Z</dcterms:modified>
</cp:coreProperties>
</file>